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wazoej\Desktop\いろいろ便利\"/>
    </mc:Choice>
  </mc:AlternateContent>
  <bookViews>
    <workbookView xWindow="7260" yWindow="-120" windowWidth="10875" windowHeight="9135" tabRatio="774"/>
  </bookViews>
  <sheets>
    <sheet name="使い方" sheetId="12" r:id="rId1"/>
    <sheet name="入力（事前事後）" sheetId="4" r:id="rId2"/>
    <sheet name="入力（理解度など）" sheetId="6" r:id="rId3"/>
    <sheet name="入力（感想）" sheetId="11" r:id="rId4"/>
    <sheet name="結果（編集禁止）" sheetId="5" r:id="rId5"/>
    <sheet name="理解度など（編集禁止）" sheetId="7" r:id="rId6"/>
    <sheet name="感想（編集禁止）" sheetId="9" r:id="rId7"/>
  </sheets>
  <definedNames>
    <definedName name="_xlnm.Print_Area" localSheetId="4">'結果（編集禁止）'!$A$1:$R$444</definedName>
  </definedNames>
  <calcPr calcId="162913"/>
</workbook>
</file>

<file path=xl/calcChain.xml><?xml version="1.0" encoding="utf-8"?>
<calcChain xmlns="http://schemas.openxmlformats.org/spreadsheetml/2006/main">
  <c r="C3" i="7" l="1"/>
  <c r="D3" i="7"/>
  <c r="E3" i="7"/>
  <c r="B3" i="7"/>
  <c r="G12" i="5"/>
  <c r="H11" i="5"/>
  <c r="G11" i="5"/>
  <c r="AD50" i="4"/>
  <c r="V50" i="4"/>
  <c r="W50" i="4"/>
  <c r="Q1" i="5" l="1"/>
  <c r="O1" i="5"/>
  <c r="M1" i="5"/>
  <c r="E3" i="5" l="1"/>
  <c r="C3" i="5"/>
  <c r="AX45" i="4"/>
  <c r="AN45" i="4"/>
  <c r="A4" i="11" l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2" i="11"/>
  <c r="A3" i="11" s="1"/>
  <c r="A100" i="9" l="1"/>
  <c r="A101" i="9"/>
  <c r="A14" i="9"/>
  <c r="A97" i="9"/>
  <c r="A85" i="9"/>
  <c r="A73" i="9"/>
  <c r="A61" i="9"/>
  <c r="A49" i="9"/>
  <c r="A37" i="9"/>
  <c r="A25" i="9"/>
  <c r="A13" i="9"/>
  <c r="A96" i="9"/>
  <c r="A84" i="9"/>
  <c r="A72" i="9"/>
  <c r="A60" i="9"/>
  <c r="A48" i="9"/>
  <c r="A36" i="9"/>
  <c r="A24" i="9"/>
  <c r="A12" i="9"/>
  <c r="A74" i="9"/>
  <c r="A26" i="9"/>
  <c r="A95" i="9"/>
  <c r="A83" i="9"/>
  <c r="A71" i="9"/>
  <c r="A59" i="9"/>
  <c r="A47" i="9"/>
  <c r="A35" i="9"/>
  <c r="A23" i="9"/>
  <c r="A11" i="9"/>
  <c r="A10" i="9"/>
  <c r="A98" i="9"/>
  <c r="A93" i="9"/>
  <c r="A81" i="9"/>
  <c r="A69" i="9"/>
  <c r="A57" i="9"/>
  <c r="A45" i="9"/>
  <c r="A33" i="9"/>
  <c r="A21" i="9"/>
  <c r="A9" i="9"/>
  <c r="A92" i="9"/>
  <c r="A68" i="9"/>
  <c r="A44" i="9"/>
  <c r="A32" i="9"/>
  <c r="A20" i="9"/>
  <c r="A8" i="9"/>
  <c r="A62" i="9"/>
  <c r="A38" i="9"/>
  <c r="A94" i="9"/>
  <c r="A82" i="9"/>
  <c r="A58" i="9"/>
  <c r="A22" i="9"/>
  <c r="A80" i="9"/>
  <c r="A91" i="9"/>
  <c r="A79" i="9"/>
  <c r="A67" i="9"/>
  <c r="A55" i="9"/>
  <c r="A43" i="9"/>
  <c r="A31" i="9"/>
  <c r="A19" i="9"/>
  <c r="A7" i="9"/>
  <c r="A86" i="9"/>
  <c r="A50" i="9"/>
  <c r="A70" i="9"/>
  <c r="A46" i="9"/>
  <c r="A34" i="9"/>
  <c r="A56" i="9"/>
  <c r="A2" i="9"/>
  <c r="A90" i="9"/>
  <c r="A78" i="9"/>
  <c r="A66" i="9"/>
  <c r="A54" i="9"/>
  <c r="A42" i="9"/>
  <c r="A30" i="9"/>
  <c r="A18" i="9"/>
  <c r="A6" i="9"/>
  <c r="A3" i="9"/>
  <c r="A89" i="9"/>
  <c r="A77" i="9"/>
  <c r="A65" i="9"/>
  <c r="A53" i="9"/>
  <c r="A41" i="9"/>
  <c r="A29" i="9"/>
  <c r="A17" i="9"/>
  <c r="A5" i="9"/>
  <c r="A88" i="9"/>
  <c r="A76" i="9"/>
  <c r="A64" i="9"/>
  <c r="A40" i="9"/>
  <c r="A28" i="9"/>
  <c r="A16" i="9"/>
  <c r="A4" i="9"/>
  <c r="A52" i="9"/>
  <c r="A99" i="9"/>
  <c r="A87" i="9"/>
  <c r="A75" i="9"/>
  <c r="A63" i="9"/>
  <c r="A51" i="9"/>
  <c r="A39" i="9"/>
  <c r="A27" i="9"/>
  <c r="A15" i="9"/>
  <c r="AW45" i="4"/>
  <c r="AV45" i="4"/>
  <c r="AU45" i="4"/>
  <c r="AT45" i="4"/>
  <c r="AS45" i="4"/>
  <c r="AR45" i="4"/>
  <c r="AQ45" i="4"/>
  <c r="AM45" i="4"/>
  <c r="AL45" i="4"/>
  <c r="AK45" i="4"/>
  <c r="AH45" i="4"/>
  <c r="AJ45" i="4"/>
  <c r="AI45" i="4"/>
  <c r="AG45" i="4"/>
  <c r="Z48" i="4"/>
  <c r="D16" i="6" l="1"/>
  <c r="E16" i="6"/>
  <c r="C16" i="6"/>
  <c r="B16" i="6"/>
  <c r="D12" i="6"/>
  <c r="E12" i="6"/>
  <c r="F12" i="6"/>
  <c r="D11" i="6"/>
  <c r="E11" i="6"/>
  <c r="F11" i="6"/>
  <c r="D10" i="6"/>
  <c r="E10" i="6"/>
  <c r="F10" i="6"/>
  <c r="F3" i="7" s="1"/>
  <c r="C12" i="6"/>
  <c r="C11" i="6"/>
  <c r="C10" i="6"/>
  <c r="B11" i="6"/>
  <c r="B10" i="6"/>
  <c r="B12" i="6"/>
  <c r="E54" i="7" l="1"/>
  <c r="D54" i="7"/>
  <c r="C54" i="7"/>
  <c r="B54" i="7"/>
  <c r="F37" i="7"/>
  <c r="E37" i="7"/>
  <c r="D37" i="7"/>
  <c r="C37" i="7"/>
  <c r="B37" i="7"/>
  <c r="F20" i="7"/>
  <c r="E20" i="7"/>
  <c r="D20" i="7"/>
  <c r="C20" i="7"/>
  <c r="B20" i="7"/>
  <c r="U50" i="4" l="1"/>
  <c r="F11" i="5" s="1"/>
  <c r="AD48" i="4"/>
  <c r="AC48" i="4"/>
  <c r="AB48" i="4"/>
  <c r="AA48" i="4"/>
  <c r="Y48" i="4"/>
  <c r="X48" i="4"/>
  <c r="W48" i="4"/>
  <c r="V48" i="4"/>
  <c r="AD46" i="4"/>
  <c r="AC46" i="4"/>
  <c r="AB46" i="4"/>
  <c r="AA46" i="4"/>
  <c r="Z46" i="4"/>
  <c r="Y46" i="4"/>
  <c r="X46" i="4"/>
  <c r="W46" i="4"/>
  <c r="V46" i="4"/>
  <c r="U46" i="4"/>
  <c r="Q8" i="5" l="1"/>
  <c r="Q9" i="5" s="1"/>
  <c r="P8" i="5"/>
  <c r="P9" i="5" s="1"/>
  <c r="H12" i="5" l="1"/>
  <c r="E11" i="5"/>
  <c r="E12" i="5" s="1"/>
  <c r="D11" i="5"/>
  <c r="D12" i="5" s="1"/>
  <c r="C11" i="5"/>
  <c r="C12" i="5" s="1"/>
  <c r="B11" i="5"/>
  <c r="B12" i="5" s="1"/>
  <c r="H8" i="5" l="1"/>
  <c r="H9" i="5" s="1"/>
  <c r="G8" i="5"/>
  <c r="G9" i="5" s="1"/>
  <c r="F8" i="5"/>
  <c r="F9" i="5" s="1"/>
  <c r="E8" i="5"/>
  <c r="E9" i="5" s="1"/>
  <c r="D8" i="5"/>
  <c r="D9" i="5" s="1"/>
  <c r="AA50" i="4"/>
  <c r="B8" i="5" s="1"/>
  <c r="B9" i="5" s="1"/>
  <c r="U48" i="4"/>
  <c r="I17" i="5"/>
  <c r="I18" i="5" s="1"/>
  <c r="H17" i="5"/>
  <c r="H18" i="5" s="1"/>
  <c r="G17" i="5"/>
  <c r="G18" i="5" s="1"/>
  <c r="F17" i="5"/>
  <c r="F18" i="5" s="1"/>
  <c r="E17" i="5"/>
  <c r="E18" i="5" s="1"/>
  <c r="D17" i="5"/>
  <c r="D18" i="5" s="1"/>
  <c r="C17" i="5"/>
  <c r="C18" i="5" s="1"/>
  <c r="R46" i="4"/>
  <c r="I62" i="5" s="1"/>
  <c r="R47" i="4"/>
  <c r="I87" i="5" s="1"/>
  <c r="R48" i="4"/>
  <c r="I112" i="5" s="1"/>
  <c r="R49" i="4"/>
  <c r="I137" i="5" s="1"/>
  <c r="R50" i="4"/>
  <c r="I162" i="5" s="1"/>
  <c r="R51" i="4"/>
  <c r="I187" i="5" s="1"/>
  <c r="R52" i="4"/>
  <c r="I212" i="5" s="1"/>
  <c r="R53" i="4"/>
  <c r="I239" i="5" s="1"/>
  <c r="R54" i="4"/>
  <c r="I264" i="5" s="1"/>
  <c r="R55" i="4"/>
  <c r="I289" i="5" s="1"/>
  <c r="R56" i="4"/>
  <c r="I314" i="5" s="1"/>
  <c r="R57" i="4"/>
  <c r="I339" i="5" s="1"/>
  <c r="R58" i="4"/>
  <c r="I364" i="5" s="1"/>
  <c r="R59" i="4"/>
  <c r="I389" i="5" s="1"/>
  <c r="R60" i="4"/>
  <c r="I416" i="5" s="1"/>
  <c r="Q46" i="4"/>
  <c r="H62" i="5" s="1"/>
  <c r="Q47" i="4"/>
  <c r="H87" i="5" s="1"/>
  <c r="Q48" i="4"/>
  <c r="H112" i="5" s="1"/>
  <c r="Q49" i="4"/>
  <c r="H137" i="5" s="1"/>
  <c r="Q50" i="4"/>
  <c r="H162" i="5" s="1"/>
  <c r="Q51" i="4"/>
  <c r="H187" i="5" s="1"/>
  <c r="Q52" i="4"/>
  <c r="H212" i="5" s="1"/>
  <c r="Q53" i="4"/>
  <c r="H239" i="5" s="1"/>
  <c r="Q54" i="4"/>
  <c r="H264" i="5" s="1"/>
  <c r="Q55" i="4"/>
  <c r="H289" i="5" s="1"/>
  <c r="Q56" i="4"/>
  <c r="H314" i="5" s="1"/>
  <c r="Q57" i="4"/>
  <c r="H339" i="5" s="1"/>
  <c r="Q58" i="4"/>
  <c r="H364" i="5" s="1"/>
  <c r="Q59" i="4"/>
  <c r="H389" i="5" s="1"/>
  <c r="Q60" i="4"/>
  <c r="H416" i="5" s="1"/>
  <c r="P46" i="4"/>
  <c r="G62" i="5" s="1"/>
  <c r="P47" i="4"/>
  <c r="G87" i="5" s="1"/>
  <c r="P48" i="4"/>
  <c r="G112" i="5" s="1"/>
  <c r="P49" i="4"/>
  <c r="G137" i="5" s="1"/>
  <c r="P50" i="4"/>
  <c r="G162" i="5" s="1"/>
  <c r="P51" i="4"/>
  <c r="G187" i="5" s="1"/>
  <c r="P52" i="4"/>
  <c r="G212" i="5" s="1"/>
  <c r="P53" i="4"/>
  <c r="G239" i="5" s="1"/>
  <c r="P54" i="4"/>
  <c r="G264" i="5" s="1"/>
  <c r="P55" i="4"/>
  <c r="G289" i="5" s="1"/>
  <c r="P56" i="4"/>
  <c r="G314" i="5" s="1"/>
  <c r="P57" i="4"/>
  <c r="G339" i="5" s="1"/>
  <c r="P58" i="4"/>
  <c r="G364" i="5" s="1"/>
  <c r="P59" i="4"/>
  <c r="G389" i="5" s="1"/>
  <c r="P60" i="4"/>
  <c r="G416" i="5" s="1"/>
  <c r="P45" i="4"/>
  <c r="G36" i="5" s="1"/>
  <c r="Q45" i="4"/>
  <c r="H36" i="5" s="1"/>
  <c r="R45" i="4"/>
  <c r="I36" i="5" s="1"/>
  <c r="O46" i="4"/>
  <c r="F62" i="5" s="1"/>
  <c r="O47" i="4"/>
  <c r="F87" i="5" s="1"/>
  <c r="O48" i="4"/>
  <c r="F112" i="5" s="1"/>
  <c r="O49" i="4"/>
  <c r="F137" i="5" s="1"/>
  <c r="O50" i="4"/>
  <c r="F162" i="5" s="1"/>
  <c r="O51" i="4"/>
  <c r="F187" i="5" s="1"/>
  <c r="O52" i="4"/>
  <c r="F212" i="5" s="1"/>
  <c r="O53" i="4"/>
  <c r="F239" i="5" s="1"/>
  <c r="O54" i="4"/>
  <c r="F264" i="5" s="1"/>
  <c r="O55" i="4"/>
  <c r="F289" i="5" s="1"/>
  <c r="O56" i="4"/>
  <c r="F314" i="5" s="1"/>
  <c r="O57" i="4"/>
  <c r="F339" i="5" s="1"/>
  <c r="O58" i="4"/>
  <c r="F364" i="5" s="1"/>
  <c r="O59" i="4"/>
  <c r="F389" i="5" s="1"/>
  <c r="O60" i="4"/>
  <c r="F416" i="5" s="1"/>
  <c r="N46" i="4"/>
  <c r="E62" i="5" s="1"/>
  <c r="N47" i="4"/>
  <c r="E87" i="5" s="1"/>
  <c r="N48" i="4"/>
  <c r="E112" i="5" s="1"/>
  <c r="N49" i="4"/>
  <c r="E137" i="5" s="1"/>
  <c r="N50" i="4"/>
  <c r="E162" i="5" s="1"/>
  <c r="N51" i="4"/>
  <c r="E187" i="5" s="1"/>
  <c r="N52" i="4"/>
  <c r="E212" i="5" s="1"/>
  <c r="N53" i="4"/>
  <c r="E239" i="5" s="1"/>
  <c r="N54" i="4"/>
  <c r="E264" i="5" s="1"/>
  <c r="N55" i="4"/>
  <c r="E289" i="5" s="1"/>
  <c r="N56" i="4"/>
  <c r="E314" i="5" s="1"/>
  <c r="N57" i="4"/>
  <c r="E339" i="5" s="1"/>
  <c r="N58" i="4"/>
  <c r="E364" i="5" s="1"/>
  <c r="N59" i="4"/>
  <c r="E389" i="5" s="1"/>
  <c r="N60" i="4"/>
  <c r="E416" i="5" s="1"/>
  <c r="M60" i="4"/>
  <c r="D416" i="5" s="1"/>
  <c r="M46" i="4"/>
  <c r="D62" i="5" s="1"/>
  <c r="M47" i="4"/>
  <c r="D87" i="5" s="1"/>
  <c r="M48" i="4"/>
  <c r="D112" i="5" s="1"/>
  <c r="M49" i="4"/>
  <c r="D137" i="5" s="1"/>
  <c r="M50" i="4"/>
  <c r="D162" i="5" s="1"/>
  <c r="M51" i="4"/>
  <c r="D187" i="5" s="1"/>
  <c r="M52" i="4"/>
  <c r="D212" i="5" s="1"/>
  <c r="M53" i="4"/>
  <c r="D239" i="5" s="1"/>
  <c r="M54" i="4"/>
  <c r="D264" i="5" s="1"/>
  <c r="M55" i="4"/>
  <c r="D289" i="5" s="1"/>
  <c r="M56" i="4"/>
  <c r="D314" i="5" s="1"/>
  <c r="M57" i="4"/>
  <c r="D339" i="5" s="1"/>
  <c r="M58" i="4"/>
  <c r="D364" i="5" s="1"/>
  <c r="M59" i="4"/>
  <c r="D389" i="5" s="1"/>
  <c r="L46" i="4"/>
  <c r="C62" i="5" s="1"/>
  <c r="L47" i="4"/>
  <c r="C87" i="5" s="1"/>
  <c r="L48" i="4"/>
  <c r="C112" i="5" s="1"/>
  <c r="L49" i="4"/>
  <c r="C137" i="5" s="1"/>
  <c r="L50" i="4"/>
  <c r="C162" i="5" s="1"/>
  <c r="L51" i="4"/>
  <c r="C187" i="5" s="1"/>
  <c r="L52" i="4"/>
  <c r="C212" i="5" s="1"/>
  <c r="L53" i="4"/>
  <c r="C239" i="5" s="1"/>
  <c r="L54" i="4"/>
  <c r="C264" i="5" s="1"/>
  <c r="L55" i="4"/>
  <c r="C289" i="5" s="1"/>
  <c r="L56" i="4"/>
  <c r="C314" i="5" s="1"/>
  <c r="L57" i="4"/>
  <c r="C339" i="5" s="1"/>
  <c r="L58" i="4"/>
  <c r="C364" i="5" s="1"/>
  <c r="L59" i="4"/>
  <c r="C389" i="5" s="1"/>
  <c r="L60" i="4"/>
  <c r="C416" i="5" s="1"/>
  <c r="I46" i="4"/>
  <c r="I61" i="5" s="1"/>
  <c r="I47" i="4"/>
  <c r="I86" i="5" s="1"/>
  <c r="I48" i="4"/>
  <c r="I111" i="5" s="1"/>
  <c r="I49" i="4"/>
  <c r="I136" i="5" s="1"/>
  <c r="I50" i="4"/>
  <c r="I161" i="5" s="1"/>
  <c r="I51" i="4"/>
  <c r="I186" i="5" s="1"/>
  <c r="I52" i="4"/>
  <c r="I211" i="5" s="1"/>
  <c r="I53" i="4"/>
  <c r="I238" i="5" s="1"/>
  <c r="I54" i="4"/>
  <c r="I263" i="5" s="1"/>
  <c r="I55" i="4"/>
  <c r="I288" i="5" s="1"/>
  <c r="I56" i="4"/>
  <c r="I313" i="5" s="1"/>
  <c r="I57" i="4"/>
  <c r="I338" i="5" s="1"/>
  <c r="I58" i="4"/>
  <c r="I363" i="5" s="1"/>
  <c r="I59" i="4"/>
  <c r="I388" i="5" s="1"/>
  <c r="I60" i="4"/>
  <c r="I415" i="5" s="1"/>
  <c r="H46" i="4"/>
  <c r="H61" i="5" s="1"/>
  <c r="H47" i="4"/>
  <c r="H86" i="5" s="1"/>
  <c r="H48" i="4"/>
  <c r="H111" i="5" s="1"/>
  <c r="H49" i="4"/>
  <c r="H136" i="5" s="1"/>
  <c r="H50" i="4"/>
  <c r="H161" i="5" s="1"/>
  <c r="H51" i="4"/>
  <c r="H186" i="5" s="1"/>
  <c r="H52" i="4"/>
  <c r="H211" i="5" s="1"/>
  <c r="H53" i="4"/>
  <c r="H238" i="5" s="1"/>
  <c r="H54" i="4"/>
  <c r="H263" i="5" s="1"/>
  <c r="H55" i="4"/>
  <c r="H288" i="5" s="1"/>
  <c r="H56" i="4"/>
  <c r="H313" i="5" s="1"/>
  <c r="H57" i="4"/>
  <c r="H338" i="5" s="1"/>
  <c r="H58" i="4"/>
  <c r="H363" i="5" s="1"/>
  <c r="H59" i="4"/>
  <c r="H388" i="5" s="1"/>
  <c r="H60" i="4"/>
  <c r="H415" i="5" s="1"/>
  <c r="G46" i="4"/>
  <c r="G61" i="5" s="1"/>
  <c r="G47" i="4"/>
  <c r="G86" i="5" s="1"/>
  <c r="G48" i="4"/>
  <c r="G111" i="5" s="1"/>
  <c r="G49" i="4"/>
  <c r="G136" i="5" s="1"/>
  <c r="G50" i="4"/>
  <c r="G161" i="5" s="1"/>
  <c r="G51" i="4"/>
  <c r="G186" i="5" s="1"/>
  <c r="G52" i="4"/>
  <c r="G211" i="5" s="1"/>
  <c r="G53" i="4"/>
  <c r="G238" i="5" s="1"/>
  <c r="G54" i="4"/>
  <c r="G263" i="5" s="1"/>
  <c r="G55" i="4"/>
  <c r="G288" i="5" s="1"/>
  <c r="G56" i="4"/>
  <c r="G313" i="5" s="1"/>
  <c r="G57" i="4"/>
  <c r="G338" i="5" s="1"/>
  <c r="G58" i="4"/>
  <c r="G363" i="5" s="1"/>
  <c r="G59" i="4"/>
  <c r="G388" i="5" s="1"/>
  <c r="G60" i="4"/>
  <c r="G415" i="5" s="1"/>
  <c r="F46" i="4"/>
  <c r="F61" i="5" s="1"/>
  <c r="F47" i="4"/>
  <c r="F86" i="5" s="1"/>
  <c r="F48" i="4"/>
  <c r="F111" i="5" s="1"/>
  <c r="F49" i="4"/>
  <c r="F136" i="5" s="1"/>
  <c r="F50" i="4"/>
  <c r="F161" i="5" s="1"/>
  <c r="F51" i="4"/>
  <c r="F186" i="5" s="1"/>
  <c r="F52" i="4"/>
  <c r="F211" i="5" s="1"/>
  <c r="F53" i="4"/>
  <c r="F238" i="5" s="1"/>
  <c r="F54" i="4"/>
  <c r="F263" i="5" s="1"/>
  <c r="F55" i="4"/>
  <c r="F288" i="5" s="1"/>
  <c r="F56" i="4"/>
  <c r="F313" i="5" s="1"/>
  <c r="F57" i="4"/>
  <c r="F338" i="5" s="1"/>
  <c r="F58" i="4"/>
  <c r="F363" i="5" s="1"/>
  <c r="F59" i="4"/>
  <c r="F388" i="5" s="1"/>
  <c r="F60" i="4"/>
  <c r="F415" i="5" s="1"/>
  <c r="E46" i="4"/>
  <c r="E61" i="5" s="1"/>
  <c r="E47" i="4"/>
  <c r="E86" i="5" s="1"/>
  <c r="E48" i="4"/>
  <c r="E111" i="5" s="1"/>
  <c r="E49" i="4"/>
  <c r="E136" i="5" s="1"/>
  <c r="E50" i="4"/>
  <c r="E161" i="5" s="1"/>
  <c r="E51" i="4"/>
  <c r="E186" i="5" s="1"/>
  <c r="E52" i="4"/>
  <c r="E211" i="5" s="1"/>
  <c r="E53" i="4"/>
  <c r="E238" i="5" s="1"/>
  <c r="E54" i="4"/>
  <c r="E263" i="5" s="1"/>
  <c r="E55" i="4"/>
  <c r="E288" i="5" s="1"/>
  <c r="E56" i="4"/>
  <c r="E313" i="5" s="1"/>
  <c r="E57" i="4"/>
  <c r="E338" i="5" s="1"/>
  <c r="E58" i="4"/>
  <c r="E363" i="5" s="1"/>
  <c r="E59" i="4"/>
  <c r="E388" i="5" s="1"/>
  <c r="E60" i="4"/>
  <c r="E415" i="5" s="1"/>
  <c r="D46" i="4"/>
  <c r="D61" i="5" s="1"/>
  <c r="D47" i="4"/>
  <c r="D86" i="5" s="1"/>
  <c r="D48" i="4"/>
  <c r="D111" i="5" s="1"/>
  <c r="D49" i="4"/>
  <c r="D136" i="5" s="1"/>
  <c r="D50" i="4"/>
  <c r="D161" i="5" s="1"/>
  <c r="D51" i="4"/>
  <c r="D186" i="5" s="1"/>
  <c r="D52" i="4"/>
  <c r="D211" i="5" s="1"/>
  <c r="D53" i="4"/>
  <c r="D238" i="5" s="1"/>
  <c r="D54" i="4"/>
  <c r="D263" i="5" s="1"/>
  <c r="D55" i="4"/>
  <c r="D288" i="5" s="1"/>
  <c r="D56" i="4"/>
  <c r="D313" i="5" s="1"/>
  <c r="D57" i="4"/>
  <c r="D338" i="5" s="1"/>
  <c r="D58" i="4"/>
  <c r="D363" i="5" s="1"/>
  <c r="D59" i="4"/>
  <c r="D388" i="5" s="1"/>
  <c r="D60" i="4"/>
  <c r="D415" i="5" s="1"/>
  <c r="C58" i="4"/>
  <c r="C363" i="5" s="1"/>
  <c r="C59" i="4"/>
  <c r="C388" i="5" s="1"/>
  <c r="C60" i="4"/>
  <c r="C415" i="5" s="1"/>
  <c r="C46" i="4"/>
  <c r="C61" i="5" s="1"/>
  <c r="C47" i="4"/>
  <c r="C86" i="5" s="1"/>
  <c r="C48" i="4"/>
  <c r="C111" i="5" s="1"/>
  <c r="C49" i="4"/>
  <c r="C136" i="5" s="1"/>
  <c r="C50" i="4"/>
  <c r="C161" i="5" s="1"/>
  <c r="C51" i="4"/>
  <c r="C186" i="5" s="1"/>
  <c r="C52" i="4"/>
  <c r="C211" i="5" s="1"/>
  <c r="C53" i="4"/>
  <c r="C238" i="5" s="1"/>
  <c r="C54" i="4"/>
  <c r="C263" i="5" s="1"/>
  <c r="C55" i="4"/>
  <c r="C288" i="5" s="1"/>
  <c r="C56" i="4"/>
  <c r="C313" i="5" s="1"/>
  <c r="C57" i="4"/>
  <c r="C338" i="5" s="1"/>
  <c r="H45" i="4"/>
  <c r="H35" i="5" s="1"/>
  <c r="J313" i="5" l="1"/>
  <c r="J363" i="5"/>
  <c r="B17" i="5"/>
  <c r="B18" i="5" s="1"/>
  <c r="AX46" i="4"/>
  <c r="J289" i="5"/>
  <c r="J339" i="5"/>
  <c r="J314" i="5"/>
  <c r="J239" i="5"/>
  <c r="J136" i="5"/>
  <c r="J388" i="5"/>
  <c r="J238" i="5"/>
  <c r="J416" i="5"/>
  <c r="J389" i="5"/>
  <c r="J364" i="5"/>
  <c r="J264" i="5"/>
  <c r="J212" i="5"/>
  <c r="J187" i="5"/>
  <c r="J162" i="5"/>
  <c r="J137" i="5"/>
  <c r="J112" i="5"/>
  <c r="J87" i="5"/>
  <c r="J62" i="5"/>
  <c r="J415" i="5"/>
  <c r="J338" i="5"/>
  <c r="J288" i="5"/>
  <c r="J263" i="5"/>
  <c r="J211" i="5"/>
  <c r="J186" i="5"/>
  <c r="J161" i="5"/>
  <c r="J111" i="5"/>
  <c r="J86" i="5"/>
  <c r="J61" i="5"/>
  <c r="F12" i="5"/>
  <c r="C8" i="5"/>
  <c r="C9" i="5" s="1"/>
  <c r="O8" i="5"/>
  <c r="O9" i="5" s="1"/>
  <c r="N8" i="5"/>
  <c r="N9" i="5" s="1"/>
  <c r="M8" i="5"/>
  <c r="M9" i="5" s="1"/>
  <c r="L8" i="5"/>
  <c r="L9" i="5" s="1"/>
  <c r="K8" i="5"/>
  <c r="K9" i="5" s="1"/>
  <c r="AN46" i="4" l="1"/>
  <c r="J8" i="5"/>
  <c r="J9" i="5" s="1"/>
  <c r="G3" i="5"/>
  <c r="O45" i="4" l="1"/>
  <c r="F36" i="5" s="1"/>
  <c r="N45" i="4"/>
  <c r="E36" i="5" s="1"/>
  <c r="M45" i="4"/>
  <c r="D36" i="5" s="1"/>
  <c r="L45" i="4"/>
  <c r="C36" i="5" s="1"/>
  <c r="I45" i="4"/>
  <c r="I35" i="5" s="1"/>
  <c r="G45" i="4"/>
  <c r="G35" i="5" s="1"/>
  <c r="F45" i="4"/>
  <c r="F35" i="5" s="1"/>
  <c r="E45" i="4"/>
  <c r="E35" i="5" s="1"/>
  <c r="D45" i="4"/>
  <c r="D35" i="5" s="1"/>
  <c r="C45" i="4"/>
  <c r="C35" i="5" s="1"/>
  <c r="J36" i="5" l="1"/>
  <c r="J35" i="5"/>
</calcChain>
</file>

<file path=xl/sharedStrings.xml><?xml version="1.0" encoding="utf-8"?>
<sst xmlns="http://schemas.openxmlformats.org/spreadsheetml/2006/main" count="412" uniqueCount="198">
  <si>
    <t>事前</t>
    <rPh sb="0" eb="2">
      <t>ジゼン</t>
    </rPh>
    <phoneticPr fontId="1"/>
  </si>
  <si>
    <t>事後</t>
    <rPh sb="0" eb="2">
      <t>ジゴ</t>
    </rPh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</si>
  <si>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</si>
  <si>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</si>
  <si>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所属</t>
    <rPh sb="0" eb="2">
      <t>ショゾク</t>
    </rPh>
    <phoneticPr fontId="1"/>
  </si>
  <si>
    <t>受講者</t>
  </si>
  <si>
    <t>アンケート回収</t>
  </si>
  <si>
    <t>回収率</t>
    <phoneticPr fontId="1"/>
  </si>
  <si>
    <t>■属性</t>
    <rPh sb="1" eb="3">
      <t>ゾクセイ</t>
    </rPh>
    <phoneticPr fontId="1"/>
  </si>
  <si>
    <t>無記入</t>
    <rPh sb="0" eb="1">
      <t>ム</t>
    </rPh>
    <rPh sb="1" eb="3">
      <t>キニュウ</t>
    </rPh>
    <phoneticPr fontId="1"/>
  </si>
  <si>
    <t>（１）依存症について、自分の職務を果たすのに十分な知識がある</t>
    <rPh sb="3" eb="6">
      <t>イゾンショウ</t>
    </rPh>
    <rPh sb="11" eb="13">
      <t>ジブン</t>
    </rPh>
    <rPh sb="14" eb="16">
      <t>ショクム</t>
    </rPh>
    <rPh sb="17" eb="18">
      <t>ハ</t>
    </rPh>
    <rPh sb="22" eb="24">
      <t>ジュウブン</t>
    </rPh>
    <rPh sb="25" eb="27">
      <t>チシキ</t>
    </rPh>
    <phoneticPr fontId="1"/>
  </si>
  <si>
    <t>（２）依存物質や行為、依存の影響について、適切にアドバイスできる</t>
    <rPh sb="3" eb="5">
      <t>イゾン</t>
    </rPh>
    <rPh sb="5" eb="7">
      <t>ブッシツ</t>
    </rPh>
    <rPh sb="8" eb="10">
      <t>コウイ</t>
    </rPh>
    <rPh sb="11" eb="13">
      <t>イゾン</t>
    </rPh>
    <rPh sb="14" eb="16">
      <t>エイキョウ</t>
    </rPh>
    <rPh sb="21" eb="23">
      <t>テキセツ</t>
    </rPh>
    <phoneticPr fontId="1"/>
  </si>
  <si>
    <t>（３）依存症の人を援助する責務を認識している</t>
    <rPh sb="3" eb="6">
      <t>イゾンショウ</t>
    </rPh>
    <rPh sb="7" eb="8">
      <t>ヒト</t>
    </rPh>
    <rPh sb="9" eb="11">
      <t>エンジョ</t>
    </rPh>
    <rPh sb="13" eb="15">
      <t>セキム</t>
    </rPh>
    <rPh sb="16" eb="18">
      <t>ニンシキ</t>
    </rPh>
    <phoneticPr fontId="1"/>
  </si>
  <si>
    <t>（４）依存症の人に対する仕事は働きがいがある</t>
    <rPh sb="3" eb="6">
      <t>イゾンショウ</t>
    </rPh>
    <rPh sb="7" eb="8">
      <t>ヒト</t>
    </rPh>
    <rPh sb="9" eb="10">
      <t>タイ</t>
    </rPh>
    <rPh sb="12" eb="14">
      <t>シゴト</t>
    </rPh>
    <rPh sb="15" eb="16">
      <t>ハタラ</t>
    </rPh>
    <phoneticPr fontId="1"/>
  </si>
  <si>
    <t>（５）依存症の人に好感を持っている</t>
    <rPh sb="3" eb="6">
      <t>イゾンショウ</t>
    </rPh>
    <rPh sb="7" eb="8">
      <t>ヒト</t>
    </rPh>
    <rPh sb="9" eb="11">
      <t>コウカン</t>
    </rPh>
    <rPh sb="12" eb="13">
      <t>モ</t>
    </rPh>
    <phoneticPr fontId="1"/>
  </si>
  <si>
    <t>（６）依存症の人への支援に関する仕事がしたい</t>
    <rPh sb="3" eb="6">
      <t>イゾンショウ</t>
    </rPh>
    <rPh sb="7" eb="8">
      <t>ヒト</t>
    </rPh>
    <rPh sb="10" eb="12">
      <t>シエン</t>
    </rPh>
    <rPh sb="13" eb="14">
      <t>カン</t>
    </rPh>
    <rPh sb="16" eb="18">
      <t>シゴト</t>
    </rPh>
    <phoneticPr fontId="1"/>
  </si>
  <si>
    <t>（７）依存症の人に関心がある</t>
    <rPh sb="3" eb="6">
      <t>イゾンショウ</t>
    </rPh>
    <rPh sb="7" eb="8">
      <t>ヒト</t>
    </rPh>
    <rPh sb="9" eb="11">
      <t>カンシン</t>
    </rPh>
    <phoneticPr fontId="1"/>
  </si>
  <si>
    <t>（８）依存症の人のことを理解できる</t>
    <rPh sb="3" eb="6">
      <t>イゾンショウ</t>
    </rPh>
    <rPh sb="7" eb="8">
      <t>ヒト</t>
    </rPh>
    <rPh sb="12" eb="14">
      <t>リカイ</t>
    </rPh>
    <phoneticPr fontId="1"/>
  </si>
  <si>
    <t>（９）依存症の人に関する仕事をするときに不快な気持ちになる。</t>
    <rPh sb="3" eb="6">
      <t>イゾンショウ</t>
    </rPh>
    <rPh sb="7" eb="8">
      <t>ヒト</t>
    </rPh>
    <rPh sb="9" eb="10">
      <t>カン</t>
    </rPh>
    <rPh sb="12" eb="14">
      <t>シゴト</t>
    </rPh>
    <rPh sb="20" eb="22">
      <t>フカイ</t>
    </rPh>
    <rPh sb="23" eb="25">
      <t>キモ</t>
    </rPh>
    <phoneticPr fontId="1"/>
  </si>
  <si>
    <t>（１０）依存症の人に自分が支援できることはほとんどない</t>
    <rPh sb="4" eb="6">
      <t>イゾン</t>
    </rPh>
    <rPh sb="6" eb="7">
      <t>ショウ</t>
    </rPh>
    <rPh sb="8" eb="9">
      <t>ヒト</t>
    </rPh>
    <rPh sb="10" eb="12">
      <t>ジブン</t>
    </rPh>
    <rPh sb="13" eb="15">
      <t>シエン</t>
    </rPh>
    <phoneticPr fontId="1"/>
  </si>
  <si>
    <t>（１１）依存症の人に対して役に立たないと感じる</t>
    <rPh sb="4" eb="7">
      <t>イゾンショウ</t>
    </rPh>
    <rPh sb="8" eb="9">
      <t>ヒト</t>
    </rPh>
    <rPh sb="10" eb="11">
      <t>タイ</t>
    </rPh>
    <rPh sb="13" eb="14">
      <t>ヤク</t>
    </rPh>
    <rPh sb="15" eb="16">
      <t>タ</t>
    </rPh>
    <rPh sb="20" eb="21">
      <t>カン</t>
    </rPh>
    <phoneticPr fontId="1"/>
  </si>
  <si>
    <t>（１２）依存症の人に対してうまく関われないと感じる</t>
    <rPh sb="4" eb="7">
      <t>イゾンショウ</t>
    </rPh>
    <rPh sb="8" eb="9">
      <t>ヒト</t>
    </rPh>
    <rPh sb="10" eb="11">
      <t>タイ</t>
    </rPh>
    <rPh sb="16" eb="17">
      <t>カカ</t>
    </rPh>
    <rPh sb="22" eb="23">
      <t>カン</t>
    </rPh>
    <phoneticPr fontId="1"/>
  </si>
  <si>
    <t>（１３）対応に困ったときに相談できる人をみつけることができる</t>
    <rPh sb="4" eb="6">
      <t>タイオウ</t>
    </rPh>
    <rPh sb="7" eb="8">
      <t>コマ</t>
    </rPh>
    <rPh sb="13" eb="15">
      <t>ソウダン</t>
    </rPh>
    <rPh sb="18" eb="19">
      <t>ヒト</t>
    </rPh>
    <phoneticPr fontId="1"/>
  </si>
  <si>
    <t>（１４）必要なときは本人に依存物質や依存行為の状況を尋ねてよい</t>
    <rPh sb="4" eb="6">
      <t>ヒツヨウ</t>
    </rPh>
    <rPh sb="10" eb="12">
      <t>ホンニン</t>
    </rPh>
    <rPh sb="13" eb="15">
      <t>イゾン</t>
    </rPh>
    <rPh sb="15" eb="17">
      <t>ブッシツ</t>
    </rPh>
    <rPh sb="18" eb="20">
      <t>イゾン</t>
    </rPh>
    <rPh sb="20" eb="22">
      <t>コウイ</t>
    </rPh>
    <rPh sb="23" eb="25">
      <t>ジョウキョウ</t>
    </rPh>
    <rPh sb="26" eb="27">
      <t>タズ</t>
    </rPh>
    <phoneticPr fontId="1"/>
  </si>
  <si>
    <t>（１５）依存症の人や家族を、関係機関と連携して支援できる</t>
    <rPh sb="4" eb="7">
      <t>イゾンショウ</t>
    </rPh>
    <rPh sb="8" eb="9">
      <t>ヒト</t>
    </rPh>
    <rPh sb="10" eb="12">
      <t>カゾク</t>
    </rPh>
    <rPh sb="14" eb="16">
      <t>カンケイ</t>
    </rPh>
    <rPh sb="16" eb="18">
      <t>キカン</t>
    </rPh>
    <rPh sb="19" eb="21">
      <t>レンケイ</t>
    </rPh>
    <rPh sb="23" eb="25">
      <t>シエン</t>
    </rPh>
    <phoneticPr fontId="1"/>
  </si>
  <si>
    <t>（１６）依存症は回復可能な病気である</t>
    <rPh sb="4" eb="7">
      <t>イゾンショウ</t>
    </rPh>
    <rPh sb="8" eb="10">
      <t>カイフク</t>
    </rPh>
    <rPh sb="10" eb="12">
      <t>カノウ</t>
    </rPh>
    <rPh sb="13" eb="15">
      <t>ビョウキ</t>
    </rPh>
    <phoneticPr fontId="1"/>
  </si>
  <si>
    <t>職種</t>
    <rPh sb="0" eb="2">
      <t>ショクシュ</t>
    </rPh>
    <phoneticPr fontId="1"/>
  </si>
  <si>
    <t>職種</t>
    <rPh sb="0" eb="2">
      <t>ショクシュ</t>
    </rPh>
    <phoneticPr fontId="1"/>
  </si>
  <si>
    <t>経験年数</t>
    <rPh sb="0" eb="2">
      <t>ケイケン</t>
    </rPh>
    <rPh sb="2" eb="4">
      <t>ネンスウ</t>
    </rPh>
    <phoneticPr fontId="1"/>
  </si>
  <si>
    <t>1＝非常にそう思う</t>
    <rPh sb="2" eb="4">
      <t>ヒジョウ</t>
    </rPh>
    <rPh sb="7" eb="8">
      <t>オモ</t>
    </rPh>
    <phoneticPr fontId="1"/>
  </si>
  <si>
    <t>2＝そう思う</t>
    <rPh sb="4" eb="5">
      <t>オモ</t>
    </rPh>
    <phoneticPr fontId="1"/>
  </si>
  <si>
    <t>3＝どちらかといえばそう思う</t>
    <rPh sb="12" eb="13">
      <t>オモ</t>
    </rPh>
    <phoneticPr fontId="1"/>
  </si>
  <si>
    <t>4＝どちらかといえばそう思わない</t>
    <rPh sb="12" eb="13">
      <t>オモ</t>
    </rPh>
    <phoneticPr fontId="1"/>
  </si>
  <si>
    <t>5＝そう思わない</t>
    <rPh sb="4" eb="5">
      <t>オモ</t>
    </rPh>
    <phoneticPr fontId="1"/>
  </si>
  <si>
    <t>6＝全くそう思わない</t>
    <rPh sb="2" eb="3">
      <t>マッタ</t>
    </rPh>
    <rPh sb="6" eb="7">
      <t>オモ</t>
    </rPh>
    <phoneticPr fontId="1"/>
  </si>
  <si>
    <t>多重債務</t>
    <rPh sb="0" eb="2">
      <t>タジュウ</t>
    </rPh>
    <rPh sb="2" eb="4">
      <t>サイム</t>
    </rPh>
    <phoneticPr fontId="1"/>
  </si>
  <si>
    <t>生活困窮</t>
    <rPh sb="0" eb="2">
      <t>セイカツ</t>
    </rPh>
    <rPh sb="2" eb="4">
      <t>コンキュウ</t>
    </rPh>
    <phoneticPr fontId="1"/>
  </si>
  <si>
    <t>生活保護</t>
    <rPh sb="0" eb="2">
      <t>セイカツ</t>
    </rPh>
    <rPh sb="2" eb="4">
      <t>ホゴ</t>
    </rPh>
    <phoneticPr fontId="1"/>
  </si>
  <si>
    <t>保健</t>
    <rPh sb="0" eb="2">
      <t>ホケン</t>
    </rPh>
    <phoneticPr fontId="1"/>
  </si>
  <si>
    <t>障害福祉</t>
    <rPh sb="0" eb="2">
      <t>ショウガイ</t>
    </rPh>
    <rPh sb="2" eb="4">
      <t>フクシ</t>
    </rPh>
    <phoneticPr fontId="1"/>
  </si>
  <si>
    <t>高齢</t>
    <rPh sb="0" eb="2">
      <t>コウレイ</t>
    </rPh>
    <phoneticPr fontId="1"/>
  </si>
  <si>
    <t>児童</t>
    <rPh sb="0" eb="2">
      <t>ジドウ</t>
    </rPh>
    <phoneticPr fontId="1"/>
  </si>
  <si>
    <t>その他</t>
    <rPh sb="2" eb="3">
      <t>タ</t>
    </rPh>
    <phoneticPr fontId="1"/>
  </si>
  <si>
    <t>相談支援</t>
    <rPh sb="0" eb="2">
      <t>ソウダン</t>
    </rPh>
    <rPh sb="2" eb="4">
      <t>シエン</t>
    </rPh>
    <phoneticPr fontId="1"/>
  </si>
  <si>
    <t>消費</t>
    <rPh sb="0" eb="2">
      <t>ショウヒ</t>
    </rPh>
    <phoneticPr fontId="1"/>
  </si>
  <si>
    <t>市町村</t>
    <rPh sb="0" eb="3">
      <t>シチョウソン</t>
    </rPh>
    <phoneticPr fontId="1"/>
  </si>
  <si>
    <t>包括</t>
    <rPh sb="0" eb="2">
      <t>ホウカツ</t>
    </rPh>
    <phoneticPr fontId="1"/>
  </si>
  <si>
    <t>介護</t>
    <rPh sb="0" eb="2">
      <t>カイゴ</t>
    </rPh>
    <phoneticPr fontId="1"/>
  </si>
  <si>
    <t>医療</t>
    <rPh sb="0" eb="2">
      <t>イリョウ</t>
    </rPh>
    <phoneticPr fontId="1"/>
  </si>
  <si>
    <t>社協</t>
    <rPh sb="0" eb="2">
      <t>シャキョウ</t>
    </rPh>
    <phoneticPr fontId="1"/>
  </si>
  <si>
    <t>司法</t>
    <rPh sb="0" eb="2">
      <t>シホウ</t>
    </rPh>
    <phoneticPr fontId="1"/>
  </si>
  <si>
    <t>教育</t>
    <rPh sb="0" eb="2">
      <t>キョウイク</t>
    </rPh>
    <phoneticPr fontId="1"/>
  </si>
  <si>
    <t>回復施設</t>
    <rPh sb="0" eb="2">
      <t>カイフク</t>
    </rPh>
    <rPh sb="2" eb="4">
      <t>シセツ</t>
    </rPh>
    <phoneticPr fontId="1"/>
  </si>
  <si>
    <t>保健所</t>
    <rPh sb="0" eb="3">
      <t>ホケンショ</t>
    </rPh>
    <phoneticPr fontId="1"/>
  </si>
  <si>
    <t>自助</t>
    <rPh sb="0" eb="2">
      <t>ジジョ</t>
    </rPh>
    <phoneticPr fontId="1"/>
  </si>
  <si>
    <t>相談員</t>
    <rPh sb="0" eb="2">
      <t>ソウダン</t>
    </rPh>
    <rPh sb="2" eb="3">
      <t>イン</t>
    </rPh>
    <phoneticPr fontId="1"/>
  </si>
  <si>
    <t>保健師</t>
    <rPh sb="0" eb="3">
      <t>ホケンシ</t>
    </rPh>
    <phoneticPr fontId="1"/>
  </si>
  <si>
    <t>心理</t>
    <rPh sb="0" eb="2">
      <t>シンリ</t>
    </rPh>
    <phoneticPr fontId="1"/>
  </si>
  <si>
    <t>医師</t>
    <rPh sb="0" eb="2">
      <t>イシ</t>
    </rPh>
    <phoneticPr fontId="1"/>
  </si>
  <si>
    <t>行政</t>
    <rPh sb="0" eb="2">
      <t>ギョウセイ</t>
    </rPh>
    <phoneticPr fontId="1"/>
  </si>
  <si>
    <t>当事者</t>
    <rPh sb="0" eb="3">
      <t>トウジシャ</t>
    </rPh>
    <phoneticPr fontId="1"/>
  </si>
  <si>
    <t>人権</t>
    <rPh sb="0" eb="2">
      <t>ジンケン</t>
    </rPh>
    <phoneticPr fontId="1"/>
  </si>
  <si>
    <t>10以上</t>
    <rPh sb="2" eb="4">
      <t>イジョウ</t>
    </rPh>
    <phoneticPr fontId="1"/>
  </si>
  <si>
    <t>無記入</t>
    <rPh sb="0" eb="1">
      <t>ム</t>
    </rPh>
    <rPh sb="1" eb="3">
      <t>キニュウ</t>
    </rPh>
    <phoneticPr fontId="1"/>
  </si>
  <si>
    <t>市町村</t>
    <rPh sb="0" eb="3">
      <t>シチョウソン</t>
    </rPh>
    <phoneticPr fontId="1"/>
  </si>
  <si>
    <t>市町村計</t>
    <rPh sb="0" eb="3">
      <t>シチョウソン</t>
    </rPh>
    <rPh sb="3" eb="4">
      <t>ケイ</t>
    </rPh>
    <phoneticPr fontId="1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</si>
  <si>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</si>
  <si>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包括支援Ｃ</t>
    <rPh sb="0" eb="2">
      <t>ホウカツ</t>
    </rPh>
    <rPh sb="2" eb="4">
      <t>シエン</t>
    </rPh>
    <phoneticPr fontId="1"/>
  </si>
  <si>
    <t>介護支援事業所</t>
    <rPh sb="0" eb="2">
      <t>カイゴ</t>
    </rPh>
    <rPh sb="2" eb="4">
      <t>シエン</t>
    </rPh>
    <rPh sb="4" eb="6">
      <t>ジギョウ</t>
    </rPh>
    <rPh sb="6" eb="7">
      <t>ショ</t>
    </rPh>
    <phoneticPr fontId="1"/>
  </si>
  <si>
    <t>医療機関</t>
    <rPh sb="0" eb="2">
      <t>イリョウ</t>
    </rPh>
    <rPh sb="2" eb="4">
      <t>キカン</t>
    </rPh>
    <phoneticPr fontId="1"/>
  </si>
  <si>
    <t>社会福祉協議会</t>
    <rPh sb="0" eb="7">
      <t>シャカイフクシキョウギカイ</t>
    </rPh>
    <phoneticPr fontId="1"/>
  </si>
  <si>
    <t>司法機関</t>
    <rPh sb="0" eb="2">
      <t>シホウ</t>
    </rPh>
    <rPh sb="2" eb="4">
      <t>キカン</t>
    </rPh>
    <phoneticPr fontId="1"/>
  </si>
  <si>
    <t>教育機関</t>
    <rPh sb="0" eb="2">
      <t>キョウイク</t>
    </rPh>
    <rPh sb="2" eb="4">
      <t>キカン</t>
    </rPh>
    <phoneticPr fontId="1"/>
  </si>
  <si>
    <t>自助グループ</t>
    <rPh sb="0" eb="2">
      <t>ジジョ</t>
    </rPh>
    <phoneticPr fontId="1"/>
  </si>
  <si>
    <t>その他</t>
    <rPh sb="2" eb="3">
      <t>タ</t>
    </rPh>
    <phoneticPr fontId="1"/>
  </si>
  <si>
    <t>相談員</t>
    <rPh sb="0" eb="2">
      <t>ソウダン</t>
    </rPh>
    <rPh sb="2" eb="3">
      <t>イン</t>
    </rPh>
    <phoneticPr fontId="1"/>
  </si>
  <si>
    <t>保健師</t>
    <rPh sb="0" eb="3">
      <t>ホケンシ</t>
    </rPh>
    <phoneticPr fontId="1"/>
  </si>
  <si>
    <t>心理士</t>
    <rPh sb="0" eb="3">
      <t>シンリシ</t>
    </rPh>
    <phoneticPr fontId="1"/>
  </si>
  <si>
    <t>医師</t>
    <rPh sb="0" eb="2">
      <t>イシ</t>
    </rPh>
    <phoneticPr fontId="1"/>
  </si>
  <si>
    <t>行政</t>
    <rPh sb="0" eb="2">
      <t>ギョウセイ</t>
    </rPh>
    <phoneticPr fontId="1"/>
  </si>
  <si>
    <t>当事者</t>
    <rPh sb="0" eb="3">
      <t>トウジシャ</t>
    </rPh>
    <phoneticPr fontId="1"/>
  </si>
  <si>
    <t>無記入</t>
    <rPh sb="0" eb="1">
      <t>ム</t>
    </rPh>
    <rPh sb="1" eb="3">
      <t>キニュウ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</si>
  <si>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</si>
  <si>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</si>
  <si>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</si>
  <si>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2">
      <t>ネン</t>
    </rPh>
    <rPh sb="2" eb="3">
      <t>メ</t>
    </rPh>
    <phoneticPr fontId="1"/>
  </si>
  <si>
    <t>５年目</t>
    <rPh sb="1" eb="3">
      <t>ネンメ</t>
    </rPh>
    <phoneticPr fontId="1"/>
  </si>
  <si>
    <t>１０年以上</t>
    <rPh sb="2" eb="3">
      <t>ネン</t>
    </rPh>
    <rPh sb="3" eb="5">
      <t>イジョウ</t>
    </rPh>
    <phoneticPr fontId="1"/>
  </si>
  <si>
    <t>■意識調査</t>
    <rPh sb="1" eb="3">
      <t>イシキ</t>
    </rPh>
    <rPh sb="3" eb="5">
      <t>チョウサ</t>
    </rPh>
    <phoneticPr fontId="16"/>
  </si>
  <si>
    <t>１.依存症について、自分の職務を果たすのに十分な知識がある</t>
    <phoneticPr fontId="1"/>
  </si>
  <si>
    <t>1非常にそう思う</t>
    <rPh sb="1" eb="3">
      <t>ヒジョウ</t>
    </rPh>
    <rPh sb="6" eb="7">
      <t>オモ</t>
    </rPh>
    <phoneticPr fontId="16"/>
  </si>
  <si>
    <t>2そう思う</t>
    <rPh sb="3" eb="4">
      <t>オモ</t>
    </rPh>
    <phoneticPr fontId="16"/>
  </si>
  <si>
    <t>3どちらかといえばそう思う</t>
    <rPh sb="11" eb="12">
      <t>オモ</t>
    </rPh>
    <phoneticPr fontId="16"/>
  </si>
  <si>
    <t>4どちらかといえばそう思わない</t>
    <rPh sb="11" eb="12">
      <t>オモ</t>
    </rPh>
    <phoneticPr fontId="16"/>
  </si>
  <si>
    <t>5そう思わない</t>
    <rPh sb="3" eb="4">
      <t>オモ</t>
    </rPh>
    <phoneticPr fontId="16"/>
  </si>
  <si>
    <t>6全くそう思わない</t>
    <rPh sb="1" eb="2">
      <t>マッタ</t>
    </rPh>
    <rPh sb="5" eb="6">
      <t>オモ</t>
    </rPh>
    <phoneticPr fontId="16"/>
  </si>
  <si>
    <t>未記入</t>
    <rPh sb="0" eb="3">
      <t>ミキニュウ</t>
    </rPh>
    <phoneticPr fontId="16"/>
  </si>
  <si>
    <t>計</t>
    <rPh sb="0" eb="1">
      <t>ケイ</t>
    </rPh>
    <phoneticPr fontId="16"/>
  </si>
  <si>
    <t>事前</t>
    <rPh sb="0" eb="2">
      <t>ジゼン</t>
    </rPh>
    <phoneticPr fontId="16"/>
  </si>
  <si>
    <t>事後</t>
    <rPh sb="0" eb="2">
      <t>ジゴ</t>
    </rPh>
    <phoneticPr fontId="16"/>
  </si>
  <si>
    <t>２．依存物質や行為、依存症の影響について、適切にアドバイスできる</t>
    <rPh sb="2" eb="4">
      <t>イゾン</t>
    </rPh>
    <rPh sb="4" eb="6">
      <t>ブッシツ</t>
    </rPh>
    <rPh sb="7" eb="9">
      <t>コウイ</t>
    </rPh>
    <rPh sb="10" eb="13">
      <t>イゾンショウ</t>
    </rPh>
    <rPh sb="14" eb="16">
      <t>エイキョウ</t>
    </rPh>
    <rPh sb="21" eb="23">
      <t>テキセツ</t>
    </rPh>
    <phoneticPr fontId="16"/>
  </si>
  <si>
    <t>３．依存症の人を援助する責務を認識している</t>
    <rPh sb="2" eb="5">
      <t>イゾンショウ</t>
    </rPh>
    <rPh sb="6" eb="7">
      <t>ヒト</t>
    </rPh>
    <rPh sb="8" eb="10">
      <t>エンジョ</t>
    </rPh>
    <rPh sb="12" eb="14">
      <t>セキム</t>
    </rPh>
    <rPh sb="15" eb="17">
      <t>ニンシキ</t>
    </rPh>
    <phoneticPr fontId="16"/>
  </si>
  <si>
    <t>４．依存症の人に対する仕事は働きがいがある</t>
    <rPh sb="2" eb="5">
      <t>イゾンショウ</t>
    </rPh>
    <rPh sb="6" eb="7">
      <t>ヒト</t>
    </rPh>
    <rPh sb="8" eb="9">
      <t>タイ</t>
    </rPh>
    <rPh sb="11" eb="13">
      <t>シゴト</t>
    </rPh>
    <rPh sb="14" eb="15">
      <t>ハタラ</t>
    </rPh>
    <phoneticPr fontId="1"/>
  </si>
  <si>
    <t>５．依存症の人に好感を持っている</t>
    <rPh sb="2" eb="5">
      <t>イゾンショウ</t>
    </rPh>
    <rPh sb="6" eb="7">
      <t>ヒト</t>
    </rPh>
    <rPh sb="8" eb="10">
      <t>コウカン</t>
    </rPh>
    <rPh sb="11" eb="12">
      <t>モ</t>
    </rPh>
    <phoneticPr fontId="1"/>
  </si>
  <si>
    <t>６．依存症の人への支援に関する仕事がしたい</t>
    <rPh sb="2" eb="5">
      <t>イゾンショウ</t>
    </rPh>
    <rPh sb="6" eb="7">
      <t>ヒト</t>
    </rPh>
    <rPh sb="9" eb="11">
      <t>シエン</t>
    </rPh>
    <rPh sb="12" eb="13">
      <t>カン</t>
    </rPh>
    <rPh sb="15" eb="17">
      <t>シゴト</t>
    </rPh>
    <phoneticPr fontId="1"/>
  </si>
  <si>
    <t>７．依存症の人に関心がある</t>
    <rPh sb="2" eb="5">
      <t>イゾンショウ</t>
    </rPh>
    <rPh sb="6" eb="7">
      <t>ヒト</t>
    </rPh>
    <rPh sb="8" eb="10">
      <t>カンシン</t>
    </rPh>
    <phoneticPr fontId="16"/>
  </si>
  <si>
    <t>事後７</t>
    <rPh sb="0" eb="2">
      <t>ジゴ</t>
    </rPh>
    <phoneticPr fontId="16"/>
  </si>
  <si>
    <t>事前７</t>
    <rPh sb="0" eb="2">
      <t>ジゼン</t>
    </rPh>
    <phoneticPr fontId="16"/>
  </si>
  <si>
    <t>８．依存症の人のことを理解できる</t>
    <rPh sb="2" eb="5">
      <t>イゾンショウ</t>
    </rPh>
    <rPh sb="6" eb="7">
      <t>ヒト</t>
    </rPh>
    <rPh sb="11" eb="13">
      <t>リカイ</t>
    </rPh>
    <phoneticPr fontId="1"/>
  </si>
  <si>
    <t>９．依存症の人に関する仕事をするときに不快な気持ちになる</t>
    <rPh sb="2" eb="5">
      <t>イゾンショウ</t>
    </rPh>
    <rPh sb="6" eb="7">
      <t>ヒト</t>
    </rPh>
    <rPh sb="8" eb="9">
      <t>カン</t>
    </rPh>
    <rPh sb="11" eb="13">
      <t>シゴト</t>
    </rPh>
    <rPh sb="19" eb="21">
      <t>フカイ</t>
    </rPh>
    <rPh sb="22" eb="24">
      <t>キモ</t>
    </rPh>
    <phoneticPr fontId="16"/>
  </si>
  <si>
    <t>10．依存症の人に自分が援助できることはほとんどない</t>
    <rPh sb="3" eb="6">
      <t>イゾンショウ</t>
    </rPh>
    <rPh sb="7" eb="8">
      <t>ヒト</t>
    </rPh>
    <rPh sb="9" eb="11">
      <t>ジブン</t>
    </rPh>
    <rPh sb="12" eb="14">
      <t>エンジョ</t>
    </rPh>
    <phoneticPr fontId="16"/>
  </si>
  <si>
    <t>１１．依存症の人に対して役に立ててないと感じてしまう</t>
    <rPh sb="3" eb="6">
      <t>イゾンショウ</t>
    </rPh>
    <rPh sb="7" eb="8">
      <t>ヒト</t>
    </rPh>
    <rPh sb="9" eb="10">
      <t>タイ</t>
    </rPh>
    <rPh sb="12" eb="13">
      <t>ヤク</t>
    </rPh>
    <rPh sb="14" eb="15">
      <t>タ</t>
    </rPh>
    <rPh sb="20" eb="21">
      <t>カン</t>
    </rPh>
    <phoneticPr fontId="1"/>
  </si>
  <si>
    <t>１２．依存症の人に対してうまく関われないと感じる</t>
    <rPh sb="3" eb="6">
      <t>イゾンショウ</t>
    </rPh>
    <rPh sb="7" eb="8">
      <t>ヒト</t>
    </rPh>
    <rPh sb="9" eb="10">
      <t>タイ</t>
    </rPh>
    <rPh sb="15" eb="16">
      <t>カカ</t>
    </rPh>
    <rPh sb="21" eb="22">
      <t>カン</t>
    </rPh>
    <phoneticPr fontId="1"/>
  </si>
  <si>
    <t>１３．対応に困ったときに相談できる人をみつけることができる</t>
    <rPh sb="3" eb="5">
      <t>タイオウ</t>
    </rPh>
    <rPh sb="6" eb="7">
      <t>コマ</t>
    </rPh>
    <rPh sb="12" eb="14">
      <t>ソウダン</t>
    </rPh>
    <rPh sb="17" eb="18">
      <t>ヒト</t>
    </rPh>
    <phoneticPr fontId="1"/>
  </si>
  <si>
    <t>１４．必要な時は、本人に依存物質や依存行為の状況を尋ねてよい</t>
    <rPh sb="3" eb="5">
      <t>ヒツヨウ</t>
    </rPh>
    <rPh sb="6" eb="7">
      <t>トキ</t>
    </rPh>
    <rPh sb="9" eb="11">
      <t>ホンニン</t>
    </rPh>
    <rPh sb="12" eb="14">
      <t>イゾン</t>
    </rPh>
    <rPh sb="14" eb="16">
      <t>ブッシツ</t>
    </rPh>
    <rPh sb="17" eb="19">
      <t>イゾン</t>
    </rPh>
    <rPh sb="19" eb="21">
      <t>コウイ</t>
    </rPh>
    <rPh sb="22" eb="24">
      <t>ジョウキョウ</t>
    </rPh>
    <rPh sb="25" eb="26">
      <t>タズ</t>
    </rPh>
    <phoneticPr fontId="16"/>
  </si>
  <si>
    <t>１５．依存症の人や家族を、関係機関と連携して支援できる</t>
    <rPh sb="3" eb="6">
      <t>イゾンショウ</t>
    </rPh>
    <rPh sb="7" eb="8">
      <t>ヒト</t>
    </rPh>
    <rPh sb="9" eb="11">
      <t>カゾク</t>
    </rPh>
    <rPh sb="13" eb="15">
      <t>カンケイ</t>
    </rPh>
    <rPh sb="15" eb="17">
      <t>キカン</t>
    </rPh>
    <rPh sb="18" eb="20">
      <t>レンケイ</t>
    </rPh>
    <rPh sb="22" eb="24">
      <t>シエン</t>
    </rPh>
    <phoneticPr fontId="1"/>
  </si>
  <si>
    <t>１６．依存症は回復可能な病気である</t>
    <rPh sb="3" eb="6">
      <t>イゾンショウ</t>
    </rPh>
    <rPh sb="7" eb="9">
      <t>カイフク</t>
    </rPh>
    <rPh sb="9" eb="11">
      <t>カノウ</t>
    </rPh>
    <rPh sb="12" eb="14">
      <t>ビョウキ</t>
    </rPh>
    <phoneticPr fontId="1"/>
  </si>
  <si>
    <t>合計</t>
    <rPh sb="0" eb="2">
      <t>ゴウケイ</t>
    </rPh>
    <phoneticPr fontId="1"/>
  </si>
  <si>
    <t>２）理解度</t>
    <rPh sb="2" eb="5">
      <t>リカイド</t>
    </rPh>
    <phoneticPr fontId="1"/>
  </si>
  <si>
    <t>３）満足度</t>
    <rPh sb="2" eb="5">
      <t>マンゾクド</t>
    </rPh>
    <phoneticPr fontId="1"/>
  </si>
  <si>
    <t>４）業務に役立つか</t>
    <rPh sb="2" eb="4">
      <t>ギョウム</t>
    </rPh>
    <rPh sb="5" eb="7">
      <t>ヤクダ</t>
    </rPh>
    <phoneticPr fontId="1"/>
  </si>
  <si>
    <t>２）</t>
    <phoneticPr fontId="1"/>
  </si>
  <si>
    <t>1=とても理解できた</t>
    <rPh sb="5" eb="7">
      <t>リカイ</t>
    </rPh>
    <phoneticPr fontId="1"/>
  </si>
  <si>
    <t>３）</t>
    <phoneticPr fontId="1"/>
  </si>
  <si>
    <t>1=とても満足した</t>
    <rPh sb="5" eb="7">
      <t>マンゾク</t>
    </rPh>
    <phoneticPr fontId="1"/>
  </si>
  <si>
    <t>４）</t>
    <phoneticPr fontId="1"/>
  </si>
  <si>
    <t>1=とても役に立つ</t>
    <rPh sb="5" eb="6">
      <t>ヤク</t>
    </rPh>
    <rPh sb="7" eb="8">
      <t>タ</t>
    </rPh>
    <phoneticPr fontId="1"/>
  </si>
  <si>
    <t>2=おおむね理解できた</t>
    <rPh sb="6" eb="8">
      <t>リカイ</t>
    </rPh>
    <phoneticPr fontId="1"/>
  </si>
  <si>
    <t>2=おおむね満足した</t>
    <rPh sb="6" eb="8">
      <t>マンゾク</t>
    </rPh>
    <phoneticPr fontId="1"/>
  </si>
  <si>
    <t>2=おおむね役に立つ</t>
    <rPh sb="6" eb="7">
      <t>ヤク</t>
    </rPh>
    <rPh sb="8" eb="9">
      <t>タ</t>
    </rPh>
    <phoneticPr fontId="1"/>
  </si>
  <si>
    <t>3=あまり理解できなかった</t>
    <rPh sb="5" eb="7">
      <t>リカイ</t>
    </rPh>
    <phoneticPr fontId="1"/>
  </si>
  <si>
    <t>3=あまり満足できなかった</t>
    <rPh sb="5" eb="7">
      <t>マンゾク</t>
    </rPh>
    <phoneticPr fontId="1"/>
  </si>
  <si>
    <t>3=あまり役に立たない</t>
    <rPh sb="5" eb="6">
      <t>ヤク</t>
    </rPh>
    <rPh sb="7" eb="8">
      <t>タ</t>
    </rPh>
    <phoneticPr fontId="1"/>
  </si>
  <si>
    <t>4=全く理解できなかった</t>
    <rPh sb="2" eb="3">
      <t>マッタ</t>
    </rPh>
    <rPh sb="4" eb="6">
      <t>リカイ</t>
    </rPh>
    <phoneticPr fontId="1"/>
  </si>
  <si>
    <t>4=全く満足できなかった</t>
    <rPh sb="2" eb="3">
      <t>マッタ</t>
    </rPh>
    <rPh sb="4" eb="6">
      <t>マンゾク</t>
    </rPh>
    <phoneticPr fontId="1"/>
  </si>
  <si>
    <t>4=全く役に立たない</t>
    <rPh sb="2" eb="3">
      <t>マッタ</t>
    </rPh>
    <rPh sb="4" eb="5">
      <t>ヤク</t>
    </rPh>
    <rPh sb="6" eb="7">
      <t>タ</t>
    </rPh>
    <phoneticPr fontId="1"/>
  </si>
  <si>
    <t>1=また参加したい</t>
    <rPh sb="4" eb="6">
      <t>サンカ</t>
    </rPh>
    <phoneticPr fontId="1"/>
  </si>
  <si>
    <t>2=内容によっては参加したい</t>
    <rPh sb="2" eb="4">
      <t>ナイヨウ</t>
    </rPh>
    <rPh sb="9" eb="11">
      <t>サンカ</t>
    </rPh>
    <phoneticPr fontId="1"/>
  </si>
  <si>
    <t>3=参加は考えていない</t>
    <rPh sb="2" eb="4">
      <t>サンカ</t>
    </rPh>
    <rPh sb="5" eb="6">
      <t>カンガ</t>
    </rPh>
    <phoneticPr fontId="1"/>
  </si>
  <si>
    <t>1 とても理解できた</t>
    <rPh sb="5" eb="7">
      <t>リカイ</t>
    </rPh>
    <phoneticPr fontId="1"/>
  </si>
  <si>
    <t>2 おおむね理解できた</t>
    <rPh sb="6" eb="8">
      <t>リカイ</t>
    </rPh>
    <phoneticPr fontId="1"/>
  </si>
  <si>
    <t>3 あまり理解できなかった</t>
    <rPh sb="5" eb="7">
      <t>リカイ</t>
    </rPh>
    <phoneticPr fontId="1"/>
  </si>
  <si>
    <t>4 全く理解できなかった</t>
    <rPh sb="2" eb="3">
      <t>マッタ</t>
    </rPh>
    <rPh sb="4" eb="6">
      <t>リカイ</t>
    </rPh>
    <phoneticPr fontId="1"/>
  </si>
  <si>
    <t>5 無記入</t>
    <rPh sb="2" eb="3">
      <t>ム</t>
    </rPh>
    <rPh sb="3" eb="5">
      <t>キニュウ</t>
    </rPh>
    <phoneticPr fontId="1"/>
  </si>
  <si>
    <t>1 とても満足した</t>
    <rPh sb="5" eb="7">
      <t>マンゾク</t>
    </rPh>
    <phoneticPr fontId="1"/>
  </si>
  <si>
    <t>2 おおむね満足した</t>
    <rPh sb="6" eb="8">
      <t>マンゾク</t>
    </rPh>
    <phoneticPr fontId="1"/>
  </si>
  <si>
    <t>3 あまり満足できなかった</t>
    <rPh sb="5" eb="7">
      <t>マンゾク</t>
    </rPh>
    <phoneticPr fontId="1"/>
  </si>
  <si>
    <t>4 全く満足できなかった</t>
    <rPh sb="2" eb="3">
      <t>マッタ</t>
    </rPh>
    <rPh sb="4" eb="6">
      <t>マンゾク</t>
    </rPh>
    <phoneticPr fontId="1"/>
  </si>
  <si>
    <t>1 とても役に立つ</t>
    <rPh sb="5" eb="6">
      <t>ヤク</t>
    </rPh>
    <rPh sb="7" eb="8">
      <t>タ</t>
    </rPh>
    <phoneticPr fontId="1"/>
  </si>
  <si>
    <t>2 おおむね役に立つ</t>
    <rPh sb="6" eb="7">
      <t>ヤク</t>
    </rPh>
    <rPh sb="8" eb="9">
      <t>タ</t>
    </rPh>
    <phoneticPr fontId="1"/>
  </si>
  <si>
    <t>3 あまり役に立たない</t>
    <rPh sb="5" eb="6">
      <t>ヤク</t>
    </rPh>
    <rPh sb="7" eb="8">
      <t>タ</t>
    </rPh>
    <phoneticPr fontId="1"/>
  </si>
  <si>
    <t>4 全く役に立たない</t>
    <rPh sb="2" eb="3">
      <t>マッタ</t>
    </rPh>
    <rPh sb="4" eb="5">
      <t>ヤク</t>
    </rPh>
    <rPh sb="6" eb="7">
      <t>タ</t>
    </rPh>
    <phoneticPr fontId="1"/>
  </si>
  <si>
    <t>1 また参加したい</t>
    <rPh sb="4" eb="6">
      <t>サンカ</t>
    </rPh>
    <phoneticPr fontId="1"/>
  </si>
  <si>
    <t>2 内容によっては参加したい</t>
    <rPh sb="2" eb="4">
      <t>ナイヨウ</t>
    </rPh>
    <rPh sb="9" eb="11">
      <t>サンカ</t>
    </rPh>
    <phoneticPr fontId="1"/>
  </si>
  <si>
    <t>3 参加は考えていない</t>
    <rPh sb="2" eb="4">
      <t>サンカ</t>
    </rPh>
    <rPh sb="5" eb="6">
      <t>カンガ</t>
    </rPh>
    <phoneticPr fontId="1"/>
  </si>
  <si>
    <t>4 無記入</t>
    <rPh sb="2" eb="3">
      <t>ム</t>
    </rPh>
    <rPh sb="3" eb="5">
      <t>キニュウ</t>
    </rPh>
    <phoneticPr fontId="1"/>
  </si>
  <si>
    <t>日実施</t>
    <rPh sb="0" eb="1">
      <t>ニチ</t>
    </rPh>
    <rPh sb="1" eb="3">
      <t>ジッシ</t>
    </rPh>
    <phoneticPr fontId="1"/>
  </si>
  <si>
    <t>月</t>
    <rPh sb="0" eb="1">
      <t>ガツ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</si>
  <si>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５）</t>
    </r>
    <r>
      <rPr>
        <sz val="11"/>
        <color theme="1"/>
        <rFont val="ＭＳ Ｐゴシック"/>
        <family val="3"/>
        <charset val="128"/>
        <scheme val="minor"/>
      </rPr>
      <t>今回の研修についてのご意見・ご感想をお願いします。</t>
    </r>
    <rPh sb="2" eb="4">
      <t>コンカイ</t>
    </rPh>
    <rPh sb="5" eb="7">
      <t>ケンシュウ</t>
    </rPh>
    <rPh sb="13" eb="15">
      <t>イケン</t>
    </rPh>
    <rPh sb="17" eb="19">
      <t>カンソウ</t>
    </rPh>
    <rPh sb="21" eb="22">
      <t>ネガ</t>
    </rPh>
    <phoneticPr fontId="1"/>
  </si>
  <si>
    <t>５）今回の研修についてのご意見・ご感想をお願いします。</t>
    <rPh sb="2" eb="4">
      <t>コンカイ</t>
    </rPh>
    <rPh sb="5" eb="7">
      <t>ケンシュウ</t>
    </rPh>
    <rPh sb="13" eb="15">
      <t>イケン</t>
    </rPh>
    <rPh sb="17" eb="19">
      <t>カンソウ</t>
    </rPh>
    <rPh sb="21" eb="22">
      <t>ネガ</t>
    </rPh>
    <phoneticPr fontId="1"/>
  </si>
  <si>
    <t>アンケート集計結果</t>
    <rPh sb="5" eb="7">
      <t>シュウケイ</t>
    </rPh>
    <rPh sb="7" eb="9">
      <t>ケッカ</t>
    </rPh>
    <phoneticPr fontId="1"/>
  </si>
  <si>
    <t>　この行
↓編集厳禁！</t>
    <rPh sb="3" eb="4">
      <t>ギョウ</t>
    </rPh>
    <rPh sb="6" eb="8">
      <t>ヘンシュウ</t>
    </rPh>
    <rPh sb="8" eb="10">
      <t>ゲンキン</t>
    </rPh>
    <phoneticPr fontId="1"/>
  </si>
  <si>
    <t>６）研修会への参加</t>
    <rPh sb="2" eb="5">
      <t>ケンシュウカイ</t>
    </rPh>
    <rPh sb="7" eb="9">
      <t>サンカ</t>
    </rPh>
    <phoneticPr fontId="1"/>
  </si>
  <si>
    <t>６）</t>
    <phoneticPr fontId="1"/>
  </si>
  <si>
    <t>1）</t>
    <phoneticPr fontId="1"/>
  </si>
  <si>
    <t>「入力（事前・事後）」のシートを作成する</t>
    <rPh sb="1" eb="3">
      <t>ニュウリョク</t>
    </rPh>
    <rPh sb="4" eb="6">
      <t>ジゼン</t>
    </rPh>
    <rPh sb="7" eb="9">
      <t>ジゴ</t>
    </rPh>
    <rPh sb="16" eb="18">
      <t>サクセイ</t>
    </rPh>
    <phoneticPr fontId="1"/>
  </si>
  <si>
    <t>2）</t>
    <phoneticPr fontId="1"/>
  </si>
  <si>
    <t>「入力（理解度など）」のシートを作成する</t>
    <rPh sb="1" eb="3">
      <t>ニュウリョク</t>
    </rPh>
    <rPh sb="4" eb="7">
      <t>リカイド</t>
    </rPh>
    <rPh sb="16" eb="18">
      <t>サクセイ</t>
    </rPh>
    <phoneticPr fontId="1"/>
  </si>
  <si>
    <t>事後アンケート裏面、理解度・満足度・役に立つか・次回の研修への参加について、それぞれ水色のセルに入力する</t>
    <rPh sb="0" eb="2">
      <t>ジゴ</t>
    </rPh>
    <rPh sb="7" eb="9">
      <t>ウラメン</t>
    </rPh>
    <rPh sb="10" eb="13">
      <t>リカイド</t>
    </rPh>
    <rPh sb="14" eb="17">
      <t>マンゾクド</t>
    </rPh>
    <rPh sb="18" eb="19">
      <t>ヤク</t>
    </rPh>
    <rPh sb="20" eb="21">
      <t>タ</t>
    </rPh>
    <rPh sb="24" eb="26">
      <t>ジカイ</t>
    </rPh>
    <rPh sb="27" eb="29">
      <t>ケンシュウ</t>
    </rPh>
    <rPh sb="31" eb="33">
      <t>サンカ</t>
    </rPh>
    <rPh sb="42" eb="44">
      <t>ミズイロ</t>
    </rPh>
    <rPh sb="48" eb="50">
      <t>ニュウリョク</t>
    </rPh>
    <phoneticPr fontId="1"/>
  </si>
  <si>
    <t>3)</t>
    <phoneticPr fontId="1"/>
  </si>
  <si>
    <t>「入力（感想」のシートを作成する</t>
    <rPh sb="1" eb="3">
      <t>ニュウリョク</t>
    </rPh>
    <rPh sb="4" eb="6">
      <t>カンソウ</t>
    </rPh>
    <rPh sb="12" eb="14">
      <t>サクセイ</t>
    </rPh>
    <phoneticPr fontId="1"/>
  </si>
  <si>
    <t>A行に数字が出てくるが、絶対に消去しないこと。</t>
    <rPh sb="1" eb="2">
      <t>ギョウ</t>
    </rPh>
    <rPh sb="3" eb="5">
      <t>スウジ</t>
    </rPh>
    <rPh sb="6" eb="7">
      <t>デ</t>
    </rPh>
    <rPh sb="12" eb="14">
      <t>ゼッタイ</t>
    </rPh>
    <rPh sb="15" eb="17">
      <t>ショウキョ</t>
    </rPh>
    <phoneticPr fontId="1"/>
  </si>
  <si>
    <t>自由記載の感想を、アンケートの番号順に入れていく。無記入の場合は、空白にする。</t>
    <rPh sb="0" eb="2">
      <t>ジユウ</t>
    </rPh>
    <rPh sb="2" eb="4">
      <t>キサイ</t>
    </rPh>
    <rPh sb="5" eb="7">
      <t>カンソウ</t>
    </rPh>
    <rPh sb="15" eb="17">
      <t>バンゴウ</t>
    </rPh>
    <rPh sb="17" eb="18">
      <t>ジュン</t>
    </rPh>
    <rPh sb="19" eb="20">
      <t>イ</t>
    </rPh>
    <rPh sb="25" eb="26">
      <t>ム</t>
    </rPh>
    <rPh sb="26" eb="28">
      <t>キニュウ</t>
    </rPh>
    <rPh sb="29" eb="31">
      <t>バアイ</t>
    </rPh>
    <rPh sb="33" eb="35">
      <t>クウハク</t>
    </rPh>
    <phoneticPr fontId="1"/>
  </si>
  <si>
    <t>５）</t>
    <phoneticPr fontId="1"/>
  </si>
  <si>
    <t>完成！</t>
    <rPh sb="0" eb="2">
      <t>カンセイ</t>
    </rPh>
    <phoneticPr fontId="1"/>
  </si>
  <si>
    <t>緑のシート「結果（編集禁止）」・「理解度など（編集禁止）」・「感想（編集禁止）」に、自動的に集計されている。</t>
    <rPh sb="0" eb="1">
      <t>ミドリ</t>
    </rPh>
    <rPh sb="6" eb="8">
      <t>ケッカ</t>
    </rPh>
    <rPh sb="9" eb="11">
      <t>ヘンシュウ</t>
    </rPh>
    <rPh sb="11" eb="13">
      <t>キンシ</t>
    </rPh>
    <rPh sb="17" eb="20">
      <t>リカイド</t>
    </rPh>
    <rPh sb="23" eb="25">
      <t>ヘンシュウ</t>
    </rPh>
    <rPh sb="25" eb="27">
      <t>キンシ</t>
    </rPh>
    <rPh sb="31" eb="33">
      <t>カンソウ</t>
    </rPh>
    <rPh sb="34" eb="36">
      <t>ヘンシュウ</t>
    </rPh>
    <rPh sb="36" eb="38">
      <t>キンシ</t>
    </rPh>
    <rPh sb="42" eb="45">
      <t>ジドウテキ</t>
    </rPh>
    <rPh sb="46" eb="48">
      <t>シュウケイ</t>
    </rPh>
    <phoneticPr fontId="1"/>
  </si>
  <si>
    <t>そのままプリントアウトすれば、完成。</t>
    <rPh sb="15" eb="17">
      <t>カンセイ</t>
    </rPh>
    <phoneticPr fontId="1"/>
  </si>
  <si>
    <t>６）次回の参加</t>
    <rPh sb="2" eb="4">
      <t>ジカイ</t>
    </rPh>
    <rPh sb="5" eb="7">
      <t>サンカ</t>
    </rPh>
    <phoneticPr fontId="1"/>
  </si>
  <si>
    <t>実施日</t>
    <rPh sb="0" eb="3">
      <t>ジッシビ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</si>
  <si>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</si>
  <si>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</si>
  <si>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</si>
  <si>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</si>
  <si>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</si>
  <si>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受講者数</t>
    <rPh sb="0" eb="3">
      <t>ジュコウシャ</t>
    </rPh>
    <rPh sb="3" eb="4">
      <t>スウ</t>
    </rPh>
    <phoneticPr fontId="1"/>
  </si>
  <si>
    <t>１．事前アンケートの実施日、受講者数を入力</t>
    <rPh sb="2" eb="4">
      <t>ジゼン</t>
    </rPh>
    <rPh sb="10" eb="13">
      <t>ジッシビ</t>
    </rPh>
    <rPh sb="14" eb="17">
      <t>ジュコウシャ</t>
    </rPh>
    <rPh sb="17" eb="18">
      <t>スウ</t>
    </rPh>
    <rPh sb="19" eb="21">
      <t>ニュウリョク</t>
    </rPh>
    <phoneticPr fontId="1"/>
  </si>
  <si>
    <t>３．意識調査の１６項目について、事前アンケートは水色セル、事後アンケートはピンクセル（水色セルの下）に入力</t>
    <rPh sb="2" eb="4">
      <t>イシキ</t>
    </rPh>
    <rPh sb="4" eb="6">
      <t>チョウサ</t>
    </rPh>
    <rPh sb="9" eb="11">
      <t>コウモク</t>
    </rPh>
    <rPh sb="16" eb="18">
      <t>ジゼン</t>
    </rPh>
    <rPh sb="24" eb="26">
      <t>ミズイロ</t>
    </rPh>
    <rPh sb="29" eb="31">
      <t>ジゴ</t>
    </rPh>
    <rPh sb="43" eb="45">
      <t>ミズイロ</t>
    </rPh>
    <rPh sb="48" eb="49">
      <t>シタ</t>
    </rPh>
    <rPh sb="51" eb="53">
      <t>ニュウリョク</t>
    </rPh>
    <phoneticPr fontId="1"/>
  </si>
  <si>
    <t>0=無記入</t>
    <rPh sb="2" eb="3">
      <t>ム</t>
    </rPh>
    <rPh sb="3" eb="5">
      <t>キニュウ</t>
    </rPh>
    <phoneticPr fontId="1"/>
  </si>
  <si>
    <t>0＝無記入</t>
    <rPh sb="2" eb="3">
      <t>ム</t>
    </rPh>
    <rPh sb="3" eb="5">
      <t>キニュウ</t>
    </rPh>
    <phoneticPr fontId="1"/>
  </si>
  <si>
    <t>２．事前アンケートの実施日、受講者数を入力所属・職種・経験年数は黄色いセルに入力。入力番号は、テキストボックスの一覧を参考に。</t>
    <rPh sb="2" eb="4">
      <t>ジゼン</t>
    </rPh>
    <rPh sb="10" eb="13">
      <t>ジッシビ</t>
    </rPh>
    <rPh sb="14" eb="17">
      <t>ジュコウシャ</t>
    </rPh>
    <rPh sb="17" eb="18">
      <t>スウ</t>
    </rPh>
    <rPh sb="19" eb="21">
      <t>ニュウリョク</t>
    </rPh>
    <rPh sb="21" eb="23">
      <t>ショゾク</t>
    </rPh>
    <rPh sb="24" eb="26">
      <t>ショクシュ</t>
    </rPh>
    <rPh sb="27" eb="29">
      <t>ケイケン</t>
    </rPh>
    <rPh sb="29" eb="31">
      <t>ネンスウ</t>
    </rPh>
    <rPh sb="32" eb="34">
      <t>キイロ</t>
    </rPh>
    <rPh sb="38" eb="40">
      <t>ニュウリョク</t>
    </rPh>
    <rPh sb="41" eb="43">
      <t>ニュウリョク</t>
    </rPh>
    <rPh sb="43" eb="45">
      <t>バンゴウ</t>
    </rPh>
    <rPh sb="56" eb="58">
      <t>イチラン</t>
    </rPh>
    <rPh sb="59" eb="61">
      <t>サンコウ</t>
    </rPh>
    <phoneticPr fontId="1"/>
  </si>
  <si>
    <t>　　無記入は「０（ゼロ）」を入力！</t>
    <rPh sb="2" eb="3">
      <t>ム</t>
    </rPh>
    <rPh sb="3" eb="5">
      <t>キニュウ</t>
    </rPh>
    <rPh sb="14" eb="16">
      <t>ニュウリョク</t>
    </rPh>
    <phoneticPr fontId="1"/>
  </si>
  <si>
    <t>無記入</t>
    <rPh sb="0" eb="1">
      <t>ム</t>
    </rPh>
    <rPh sb="1" eb="3">
      <t>キニュウ</t>
    </rPh>
    <phoneticPr fontId="1"/>
  </si>
  <si>
    <t>児相</t>
    <rPh sb="0" eb="2">
      <t>ジソウショウ</t>
    </rPh>
    <phoneticPr fontId="1"/>
  </si>
  <si>
    <t>6～9</t>
    <phoneticPr fontId="1"/>
  </si>
  <si>
    <t>その他</t>
    <rPh sb="2" eb="3">
      <t>タ</t>
    </rPh>
    <phoneticPr fontId="1"/>
  </si>
  <si>
    <t>児童相談所</t>
    <rPh sb="0" eb="2">
      <t>ジドウ</t>
    </rPh>
    <rPh sb="2" eb="5">
      <t>ソウダンショ</t>
    </rPh>
    <phoneticPr fontId="1"/>
  </si>
  <si>
    <t>６～９年目</t>
    <rPh sb="3" eb="5">
      <t>ネンメ</t>
    </rPh>
    <phoneticPr fontId="1"/>
  </si>
  <si>
    <t>無記入</t>
    <rPh sb="0" eb="1">
      <t>ム</t>
    </rPh>
    <rPh sb="1" eb="3">
      <t>キニュウ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</si>
</sst>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@\_x000a_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5FD8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6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7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9" fillId="3" borderId="14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5" fillId="0" borderId="0" xfId="0" applyFont="1" applyAlignment="1">
      <alignment vertical="center" textRotation="255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4" fillId="0" borderId="21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6" fillId="0" borderId="0" xfId="2" applyFont="1">
      <alignment vertical="center"/>
    </xf>
    <xf numFmtId="0" fontId="4" fillId="0" borderId="0" xfId="3" applyNumberFormat="1" applyFont="1" applyFill="1" applyBorder="1" applyAlignment="1">
      <alignment horizontal="left" vertical="center"/>
    </xf>
    <xf numFmtId="0" fontId="3" fillId="0" borderId="0" xfId="2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shrinkToFit="1"/>
    </xf>
    <xf numFmtId="0" fontId="6" fillId="0" borderId="1" xfId="0" applyFont="1" applyBorder="1" applyAlignment="1"/>
    <xf numFmtId="0" fontId="0" fillId="0" borderId="1" xfId="0" applyBorder="1" applyAlignment="1"/>
    <xf numFmtId="0" fontId="17" fillId="0" borderId="1" xfId="0" applyFont="1" applyBorder="1" applyAlignment="1"/>
    <xf numFmtId="0" fontId="17" fillId="0" borderId="1" xfId="0" applyFont="1" applyFill="1" applyBorder="1" applyAlignment="1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shrinkToFi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6" fillId="0" borderId="0" xfId="2" applyFont="1" applyAlignment="1">
      <alignment horizontal="center" vertical="center" shrinkToFi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77" fontId="4" fillId="0" borderId="22" xfId="1" applyNumberFormat="1" applyFont="1" applyFill="1" applyBorder="1" applyAlignment="1">
      <alignment vertical="center"/>
    </xf>
    <xf numFmtId="177" fontId="0" fillId="0" borderId="22" xfId="0" applyNumberFormat="1" applyBorder="1">
      <alignment vertical="center"/>
    </xf>
    <xf numFmtId="177" fontId="0" fillId="0" borderId="22" xfId="0" applyNumberForma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5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3" borderId="2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8" fontId="0" fillId="0" borderId="1" xfId="0" applyNumberFormat="1" applyBorder="1" applyAlignment="1">
      <alignment vertical="top"/>
    </xf>
    <xf numFmtId="178" fontId="18" fillId="0" borderId="1" xfId="0" applyNumberFormat="1" applyFont="1" applyBorder="1" applyAlignment="1">
      <alignment vertical="top"/>
    </xf>
    <xf numFmtId="0" fontId="0" fillId="0" borderId="26" xfId="0" applyNumberFormat="1" applyBorder="1" applyAlignment="1">
      <alignment vertical="top" wrapText="1"/>
    </xf>
    <xf numFmtId="0" fontId="0" fillId="6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2" fillId="0" borderId="2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DFB4B3"/>
      <color rgb="FFD19392"/>
      <color rgb="FFFFCCFF"/>
      <color rgb="FFFFFF66"/>
      <color rgb="FF87FDB7"/>
      <color rgb="FFFF0066"/>
      <color rgb="FFEF6C31"/>
      <color rgb="FFF82828"/>
      <color rgb="FF42CBF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職種</a:t>
            </a:r>
            <a:endParaRPr lang="ja-JP" altLang="en-US"/>
          </a:p>
        </c:rich>
      </c:tx>
      <c:layout>
        <c:manualLayout>
          <c:xMode val="edge"/>
          <c:yMode val="edge"/>
          <c:x val="0.42906875467382222"/>
          <c:y val="2.35469560078104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94832768808927"/>
          <c:y val="0.19828934005681806"/>
          <c:w val="0.43244417073564129"/>
          <c:h val="0.6835098333049815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25-4E0C-9EF6-E7C4485A81F0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25-4E0C-9EF6-E7C4485A81F0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25-4E0C-9EF6-E7C4485A81F0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825-4E0C-9EF6-E7C4485A81F0}"/>
              </c:ext>
            </c:extLst>
          </c:dPt>
          <c:dPt>
            <c:idx val="4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25-4E0C-9EF6-E7C4485A81F0}"/>
              </c:ext>
            </c:extLst>
          </c:dPt>
          <c:dPt>
            <c:idx val="5"/>
            <c:bubble3D val="0"/>
            <c:spPr>
              <a:pattFill prst="sm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825-4E0C-9EF6-E7C4485A81F0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825-4E0C-9EF6-E7C4485A81F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825-4E0C-9EF6-E7C4485A81F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'結果（編集禁止）'!$J$7:$Q$7</c:f>
              <c:strCache>
                <c:ptCount val="8"/>
                <c:pt idx="0">
                  <c:v>相談員</c:v>
                </c:pt>
                <c:pt idx="1">
                  <c:v>保健師</c:v>
                </c:pt>
                <c:pt idx="2">
                  <c:v>心理士</c:v>
                </c:pt>
                <c:pt idx="3">
                  <c:v>医師</c:v>
                </c:pt>
                <c:pt idx="4">
                  <c:v>行政</c:v>
                </c:pt>
                <c:pt idx="5">
                  <c:v>当事者</c:v>
                </c:pt>
                <c:pt idx="6">
                  <c:v>その他</c:v>
                </c:pt>
                <c:pt idx="7">
                  <c:v>無記入</c:v>
                </c:pt>
              </c:strCache>
            </c:strRef>
          </c:cat>
          <c:val>
            <c:numRef>
              <c:f>'結果（編集禁止）'!$J$8:$Q$8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25-4E0C-9EF6-E7C4485A81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178961568351447"/>
          <c:y val="0.15551305102455593"/>
          <c:w val="0.27234446252877609"/>
          <c:h val="0.74513827440550329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BC9-4397-BC9C-2EDDEB371E06}"/>
              </c:ext>
            </c:extLst>
          </c:dPt>
          <c:dPt>
            <c:idx val="1"/>
            <c:bubble3D val="0"/>
            <c:spPr>
              <a:pattFill prst="pct90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BC9-4397-BC9C-2EDDEB371E06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BC9-4397-BC9C-2EDDEB371E06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BC9-4397-BC9C-2EDDEB371E06}"/>
              </c:ext>
            </c:extLst>
          </c:dPt>
          <c:dPt>
            <c:idx val="4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BC9-4397-BC9C-2EDDEB371E06}"/>
              </c:ext>
            </c:extLst>
          </c:dPt>
          <c:dPt>
            <c:idx val="5"/>
            <c:bubble3D val="0"/>
            <c:spPr>
              <a:pattFill prst="smCheck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BC9-4397-BC9C-2EDDEB371E06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BC9-4397-BC9C-2EDDEB371E06}"/>
              </c:ext>
            </c:extLst>
          </c:dPt>
          <c:dPt>
            <c:idx val="7"/>
            <c:bubble3D val="0"/>
            <c:spPr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BC9-4397-BC9C-2EDDEB371E0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'結果（編集禁止）'!$B$16:$I$16</c:f>
              <c:strCache>
                <c:ptCount val="8"/>
                <c:pt idx="0">
                  <c:v>１年目</c:v>
                </c:pt>
                <c:pt idx="1">
                  <c:v>２年目</c:v>
                </c:pt>
                <c:pt idx="2">
                  <c:v>３年目</c:v>
                </c:pt>
                <c:pt idx="3">
                  <c:v>４年目</c:v>
                </c:pt>
                <c:pt idx="4">
                  <c:v>５年目</c:v>
                </c:pt>
                <c:pt idx="5">
                  <c:v>６～９年目</c:v>
                </c:pt>
                <c:pt idx="6">
                  <c:v>１０年以上</c:v>
                </c:pt>
                <c:pt idx="7">
                  <c:v>無記入</c:v>
                </c:pt>
              </c:strCache>
            </c:strRef>
          </c:cat>
          <c:val>
            <c:numRef>
              <c:f>'結果（編集禁止）'!$B$17:$I$17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BC9-4397-BC9C-2EDDEB371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641797900262479"/>
          <c:y val="0.19310075823855352"/>
          <c:w val="0.2613171815061579"/>
          <c:h val="0.66019341165242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１５．依存症の人や家族を、関係機関と連携して支援できる</a:t>
            </a:r>
          </a:p>
        </c:rich>
      </c:tx>
      <c:layout>
        <c:manualLayout>
          <c:xMode val="edge"/>
          <c:yMode val="edge"/>
          <c:x val="9.8894388652823073E-2"/>
          <c:y val="4.1407867494824016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'結果（編集禁止）'!$C$387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'結果（編集禁止）'!$C$388:$C$389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B-4B97-A8F9-2A7EF5012FBD}"/>
            </c:ext>
          </c:extLst>
        </c:ser>
        <c:ser>
          <c:idx val="2"/>
          <c:order val="1"/>
          <c:tx>
            <c:strRef>
              <c:f>'結果（編集禁止）'!$D$387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'結果（編集禁止）'!$D$388:$D$389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B-4B97-A8F9-2A7EF5012FBD}"/>
            </c:ext>
          </c:extLst>
        </c:ser>
        <c:ser>
          <c:idx val="3"/>
          <c:order val="2"/>
          <c:tx>
            <c:strRef>
              <c:f>'結果（編集禁止）'!$E$387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'結果（編集禁止）'!$E$388:$E$389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B-4B97-A8F9-2A7EF5012FBD}"/>
            </c:ext>
          </c:extLst>
        </c:ser>
        <c:ser>
          <c:idx val="1"/>
          <c:order val="3"/>
          <c:tx>
            <c:strRef>
              <c:f>'結果（編集禁止）'!$F$387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'結果（編集禁止）'!$F$388:$F$389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8B-4B97-A8F9-2A7EF5012FBD}"/>
            </c:ext>
          </c:extLst>
        </c:ser>
        <c:ser>
          <c:idx val="5"/>
          <c:order val="4"/>
          <c:tx>
            <c:strRef>
              <c:f>'結果（編集禁止）'!$G$387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'結果（編集禁止）'!$G$388:$G$389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8B-4B97-A8F9-2A7EF5012FBD}"/>
            </c:ext>
          </c:extLst>
        </c:ser>
        <c:ser>
          <c:idx val="6"/>
          <c:order val="5"/>
          <c:tx>
            <c:strRef>
              <c:f>'結果（編集禁止）'!$H$387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'結果（編集禁止）'!$H$388:$H$389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8B-4B97-A8F9-2A7EF5012FBD}"/>
            </c:ext>
          </c:extLst>
        </c:ser>
        <c:ser>
          <c:idx val="7"/>
          <c:order val="6"/>
          <c:tx>
            <c:strRef>
              <c:f>'結果（編集禁止）'!$I$387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rgbClr val="D19392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'結果（編集禁止）'!$B$388:$B$389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'結果（編集禁止）'!$I$388:$I$389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8B-4B97-A8F9-2A7EF501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471360"/>
        <c:axId val="147990208"/>
      </c:barChart>
      <c:catAx>
        <c:axId val="147471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990208"/>
        <c:crosses val="autoZero"/>
        <c:auto val="1"/>
        <c:lblAlgn val="ctr"/>
        <c:lblOffset val="100"/>
        <c:noMultiLvlLbl val="0"/>
      </c:catAx>
      <c:valAx>
        <c:axId val="14799020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4713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９．依存症の人に関する仕事をするときに不快な気持ちになる</a:t>
            </a:r>
          </a:p>
        </c:rich>
      </c:tx>
      <c:layout>
        <c:manualLayout>
          <c:xMode val="edge"/>
          <c:yMode val="edge"/>
          <c:x val="6.5770710978410196E-2"/>
          <c:y val="3.5320076021596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749511258188752E-2"/>
          <c:y val="0.21347300986493895"/>
          <c:w val="0.66083892129938149"/>
          <c:h val="0.737961885605365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'結果（編集禁止）'!$C$237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'結果（編集禁止）'!$C$238:$C$239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9-4268-A8DE-47C5F5A80B54}"/>
            </c:ext>
          </c:extLst>
        </c:ser>
        <c:ser>
          <c:idx val="2"/>
          <c:order val="1"/>
          <c:tx>
            <c:strRef>
              <c:f>'結果（編集禁止）'!$D$237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'結果（編集禁止）'!$D$238:$D$239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9-4268-A8DE-47C5F5A80B54}"/>
            </c:ext>
          </c:extLst>
        </c:ser>
        <c:ser>
          <c:idx val="3"/>
          <c:order val="2"/>
          <c:tx>
            <c:strRef>
              <c:f>'結果（編集禁止）'!$E$237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'結果（編集禁止）'!$E$238:$E$239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B9-4268-A8DE-47C5F5A80B54}"/>
            </c:ext>
          </c:extLst>
        </c:ser>
        <c:ser>
          <c:idx val="1"/>
          <c:order val="3"/>
          <c:tx>
            <c:strRef>
              <c:f>'結果（編集禁止）'!$F$237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'結果（編集禁止）'!$F$238:$F$239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9-4268-A8DE-47C5F5A80B54}"/>
            </c:ext>
          </c:extLst>
        </c:ser>
        <c:ser>
          <c:idx val="4"/>
          <c:order val="4"/>
          <c:tx>
            <c:strRef>
              <c:f>'結果（編集禁止）'!$G$237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'結果（編集禁止）'!$G$238:$G$239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9-4268-A8DE-47C5F5A80B54}"/>
            </c:ext>
          </c:extLst>
        </c:ser>
        <c:ser>
          <c:idx val="5"/>
          <c:order val="5"/>
          <c:tx>
            <c:strRef>
              <c:f>'結果（編集禁止）'!$H$237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'結果（編集禁止）'!$H$238:$H$239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B9-4268-A8DE-47C5F5A80B54}"/>
            </c:ext>
          </c:extLst>
        </c:ser>
        <c:ser>
          <c:idx val="6"/>
          <c:order val="6"/>
          <c:tx>
            <c:strRef>
              <c:f>'結果（編集禁止）'!$I$237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'結果（編集禁止）'!$B$238:$B$239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'結果（編集禁止）'!$I$238:$I$239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B9-4268-A8DE-47C5F5A80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950080"/>
        <c:axId val="147992512"/>
      </c:barChart>
      <c:catAx>
        <c:axId val="1479500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992512"/>
        <c:crosses val="autoZero"/>
        <c:auto val="1"/>
        <c:lblAlgn val="ctr"/>
        <c:lblOffset val="100"/>
        <c:noMultiLvlLbl val="0"/>
      </c:catAx>
      <c:valAx>
        <c:axId val="14799251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95008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757440435525157"/>
          <c:y val="0.23245581253382958"/>
          <c:w val="0.23966022387114022"/>
          <c:h val="0.5588536410444313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１０．依存症の人に自分が援助できることはほとんどない</a:t>
            </a:r>
          </a:p>
        </c:rich>
      </c:tx>
      <c:layout>
        <c:manualLayout>
          <c:xMode val="edge"/>
          <c:yMode val="edge"/>
          <c:x val="8.0987619668331734E-2"/>
          <c:y val="3.6250620699439594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'結果（編集禁止）'!$C$262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'結果（編集禁止）'!$C$263:$C$264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A-4112-ABD2-BEE58BA2480E}"/>
            </c:ext>
          </c:extLst>
        </c:ser>
        <c:ser>
          <c:idx val="2"/>
          <c:order val="1"/>
          <c:tx>
            <c:strRef>
              <c:f>'結果（編集禁止）'!$D$262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'結果（編集禁止）'!$D$263:$D$264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A-4112-ABD2-BEE58BA2480E}"/>
            </c:ext>
          </c:extLst>
        </c:ser>
        <c:ser>
          <c:idx val="1"/>
          <c:order val="2"/>
          <c:tx>
            <c:strRef>
              <c:f>'結果（編集禁止）'!$E$262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'結果（編集禁止）'!$E$263:$E$264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A-4112-ABD2-BEE58BA2480E}"/>
            </c:ext>
          </c:extLst>
        </c:ser>
        <c:ser>
          <c:idx val="3"/>
          <c:order val="3"/>
          <c:tx>
            <c:strRef>
              <c:f>'結果（編集禁止）'!$F$262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'結果（編集禁止）'!$F$263:$F$264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A-4112-ABD2-BEE58BA2480E}"/>
            </c:ext>
          </c:extLst>
        </c:ser>
        <c:ser>
          <c:idx val="4"/>
          <c:order val="4"/>
          <c:tx>
            <c:strRef>
              <c:f>'結果（編集禁止）'!$G$262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'結果（編集禁止）'!$G$263:$G$264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A-4112-ABD2-BEE58BA2480E}"/>
            </c:ext>
          </c:extLst>
        </c:ser>
        <c:ser>
          <c:idx val="5"/>
          <c:order val="5"/>
          <c:tx>
            <c:strRef>
              <c:f>'結果（編集禁止）'!$H$262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'結果（編集禁止）'!$H$263:$H$264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6A-4112-ABD2-BEE58BA2480E}"/>
            </c:ext>
          </c:extLst>
        </c:ser>
        <c:ser>
          <c:idx val="6"/>
          <c:order val="6"/>
          <c:tx>
            <c:strRef>
              <c:f>'結果（編集禁止）'!$I$262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6A-4112-ABD2-BEE58BA248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'結果（編集禁止）'!$B$263:$B$264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'結果（編集禁止）'!$I$263:$I$264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6A-4112-ABD2-BEE58BA2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590592"/>
        <c:axId val="147994816"/>
      </c:barChart>
      <c:catAx>
        <c:axId val="1485905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994816"/>
        <c:crosses val="autoZero"/>
        <c:auto val="1"/>
        <c:lblAlgn val="ctr"/>
        <c:lblOffset val="100"/>
        <c:noMultiLvlLbl val="0"/>
      </c:catAx>
      <c:valAx>
        <c:axId val="14799481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5905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１１．依存症の人に対して役に立ててないと感じてしまう</a:t>
            </a:r>
          </a:p>
        </c:rich>
      </c:tx>
      <c:layout>
        <c:manualLayout>
          <c:xMode val="edge"/>
          <c:yMode val="edge"/>
          <c:x val="7.7970011534025357E-2"/>
          <c:y val="2.7874564459930314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'結果（編集禁止）'!$C$287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'結果（編集禁止）'!$C$288:$C$289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6-40F0-8930-7C3FE52CFA1C}"/>
            </c:ext>
          </c:extLst>
        </c:ser>
        <c:ser>
          <c:idx val="2"/>
          <c:order val="1"/>
          <c:tx>
            <c:strRef>
              <c:f>'結果（編集禁止）'!$D$287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'結果（編集禁止）'!$D$288:$D$289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6-40F0-8930-7C3FE52CFA1C}"/>
            </c:ext>
          </c:extLst>
        </c:ser>
        <c:ser>
          <c:idx val="1"/>
          <c:order val="2"/>
          <c:tx>
            <c:strRef>
              <c:f>'結果（編集禁止）'!$E$287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'結果（編集禁止）'!$E$288:$E$289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96-40F0-8930-7C3FE52CFA1C}"/>
            </c:ext>
          </c:extLst>
        </c:ser>
        <c:ser>
          <c:idx val="3"/>
          <c:order val="3"/>
          <c:tx>
            <c:strRef>
              <c:f>'結果（編集禁止）'!$F$287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'結果（編集禁止）'!$F$288:$F$289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96-40F0-8930-7C3FE52CFA1C}"/>
            </c:ext>
          </c:extLst>
        </c:ser>
        <c:ser>
          <c:idx val="4"/>
          <c:order val="4"/>
          <c:tx>
            <c:strRef>
              <c:f>'結果（編集禁止）'!$G$287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'結果（編集禁止）'!$G$288:$G$289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96-40F0-8930-7C3FE52CFA1C}"/>
            </c:ext>
          </c:extLst>
        </c:ser>
        <c:ser>
          <c:idx val="5"/>
          <c:order val="5"/>
          <c:tx>
            <c:strRef>
              <c:f>'結果（編集禁止）'!$H$287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'結果（編集禁止）'!$H$288:$H$289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96-40F0-8930-7C3FE52CFA1C}"/>
            </c:ext>
          </c:extLst>
        </c:ser>
        <c:ser>
          <c:idx val="6"/>
          <c:order val="6"/>
          <c:tx>
            <c:strRef>
              <c:f>'結果（編集禁止）'!$I$287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'結果（編集禁止）'!$B$288:$B$289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'結果（編集禁止）'!$I$288:$I$289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96-40F0-8930-7C3FE52CF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592640"/>
        <c:axId val="148775488"/>
      </c:barChart>
      <c:catAx>
        <c:axId val="148592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775488"/>
        <c:crosses val="autoZero"/>
        <c:auto val="1"/>
        <c:lblAlgn val="ctr"/>
        <c:lblOffset val="100"/>
        <c:noMultiLvlLbl val="0"/>
      </c:catAx>
      <c:valAx>
        <c:axId val="14877548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5926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１２．依存症の人に対してうまく関われないと感じる</a:t>
            </a:r>
          </a:p>
        </c:rich>
      </c:tx>
      <c:layout>
        <c:manualLayout>
          <c:xMode val="edge"/>
          <c:yMode val="edge"/>
          <c:x val="8.2628492928851799E-2"/>
          <c:y val="3.2073310423825885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'結果（編集禁止）'!$C$312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'結果（編集禁止）'!$C$313:$C$314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B-471D-B4B9-3E4258833A5E}"/>
            </c:ext>
          </c:extLst>
        </c:ser>
        <c:ser>
          <c:idx val="2"/>
          <c:order val="1"/>
          <c:tx>
            <c:strRef>
              <c:f>'結果（編集禁止）'!$D$312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'結果（編集禁止）'!$D$313:$D$314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B-471D-B4B9-3E4258833A5E}"/>
            </c:ext>
          </c:extLst>
        </c:ser>
        <c:ser>
          <c:idx val="1"/>
          <c:order val="2"/>
          <c:tx>
            <c:strRef>
              <c:f>'結果（編集禁止）'!$E$312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'結果（編集禁止）'!$E$313:$E$314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B-471D-B4B9-3E4258833A5E}"/>
            </c:ext>
          </c:extLst>
        </c:ser>
        <c:ser>
          <c:idx val="3"/>
          <c:order val="3"/>
          <c:tx>
            <c:strRef>
              <c:f>'結果（編集禁止）'!$F$312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'結果（編集禁止）'!$F$313:$F$314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B-471D-B4B9-3E4258833A5E}"/>
            </c:ext>
          </c:extLst>
        </c:ser>
        <c:ser>
          <c:idx val="4"/>
          <c:order val="4"/>
          <c:tx>
            <c:strRef>
              <c:f>'結果（編集禁止）'!$G$312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'結果（編集禁止）'!$G$313:$G$314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1B-471D-B4B9-3E4258833A5E}"/>
            </c:ext>
          </c:extLst>
        </c:ser>
        <c:ser>
          <c:idx val="5"/>
          <c:order val="5"/>
          <c:tx>
            <c:strRef>
              <c:f>'結果（編集禁止）'!$H$312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'結果（編集禁止）'!$H$313:$H$314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1B-471D-B4B9-3E4258833A5E}"/>
            </c:ext>
          </c:extLst>
        </c:ser>
        <c:ser>
          <c:idx val="6"/>
          <c:order val="6"/>
          <c:tx>
            <c:strRef>
              <c:f>'結果（編集禁止）'!$I$312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'結果（編集禁止）'!$B$313:$B$314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'結果（編集禁止）'!$I$313:$I$314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1B-471D-B4B9-3E425883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593664"/>
        <c:axId val="148777792"/>
      </c:barChart>
      <c:catAx>
        <c:axId val="14859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777792"/>
        <c:crosses val="autoZero"/>
        <c:auto val="1"/>
        <c:lblAlgn val="ctr"/>
        <c:lblOffset val="100"/>
        <c:noMultiLvlLbl val="0"/>
      </c:catAx>
      <c:valAx>
        <c:axId val="14877779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5936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１３．対応に困ったときに相談できる人をみつけることができる</a:t>
            </a:r>
          </a:p>
        </c:rich>
      </c:tx>
      <c:layout>
        <c:manualLayout>
          <c:xMode val="edge"/>
          <c:yMode val="edge"/>
          <c:x val="7.6111005599171652E-2"/>
          <c:y val="3.6281192094271109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'結果（編集禁止）'!$C$337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'結果（編集禁止）'!$C$338:$C$339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2E0-BA37-9DE853025360}"/>
            </c:ext>
          </c:extLst>
        </c:ser>
        <c:ser>
          <c:idx val="2"/>
          <c:order val="1"/>
          <c:tx>
            <c:strRef>
              <c:f>'結果（編集禁止）'!$D$337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'結果（編集禁止）'!$D$338:$D$339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C-42E0-BA37-9DE853025360}"/>
            </c:ext>
          </c:extLst>
        </c:ser>
        <c:ser>
          <c:idx val="1"/>
          <c:order val="2"/>
          <c:tx>
            <c:strRef>
              <c:f>'結果（編集禁止）'!$E$337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'結果（編集禁止）'!$E$338:$E$339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AC-42E0-BA37-9DE853025360}"/>
            </c:ext>
          </c:extLst>
        </c:ser>
        <c:ser>
          <c:idx val="3"/>
          <c:order val="3"/>
          <c:tx>
            <c:strRef>
              <c:f>'結果（編集禁止）'!$F$337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'結果（編集禁止）'!$F$338:$F$339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AC-42E0-BA37-9DE853025360}"/>
            </c:ext>
          </c:extLst>
        </c:ser>
        <c:ser>
          <c:idx val="4"/>
          <c:order val="4"/>
          <c:tx>
            <c:strRef>
              <c:f>'結果（編集禁止）'!$G$337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'結果（編集禁止）'!$G$338:$G$339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AC-42E0-BA37-9DE853025360}"/>
            </c:ext>
          </c:extLst>
        </c:ser>
        <c:ser>
          <c:idx val="5"/>
          <c:order val="5"/>
          <c:tx>
            <c:strRef>
              <c:f>'結果（編集禁止）'!$H$337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AC-42E0-BA37-9DE85302536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'結果（編集禁止）'!$H$338:$H$339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AC-42E0-BA37-9DE853025360}"/>
            </c:ext>
          </c:extLst>
        </c:ser>
        <c:ser>
          <c:idx val="6"/>
          <c:order val="6"/>
          <c:tx>
            <c:strRef>
              <c:f>'結果（編集禁止）'!$I$337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'結果（編集禁止）'!$B$338:$B$339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'結果（編集禁止）'!$I$338:$I$339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AC-42E0-BA37-9DE85302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905984"/>
        <c:axId val="148780672"/>
      </c:barChart>
      <c:catAx>
        <c:axId val="1489059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780672"/>
        <c:crosses val="autoZero"/>
        <c:auto val="1"/>
        <c:lblAlgn val="ctr"/>
        <c:lblOffset val="100"/>
        <c:noMultiLvlLbl val="0"/>
      </c:catAx>
      <c:valAx>
        <c:axId val="14878067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9059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１４．必要な時は、本人に依存物質や依存行為の状況を尋ねてよい</a:t>
            </a:r>
            <a:endParaRPr lang="en-US" altLang="ja-JP" sz="1050"/>
          </a:p>
        </c:rich>
      </c:tx>
      <c:layout>
        <c:manualLayout>
          <c:xMode val="edge"/>
          <c:yMode val="edge"/>
          <c:x val="9.4166576780642136E-2"/>
          <c:y val="6.5040650406504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61554704692614E-2"/>
          <c:y val="0.28827713608969607"/>
          <c:w val="0.63769452889471212"/>
          <c:h val="0.660619495733764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'結果（編集禁止）'!$C$362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'結果（編集禁止）'!$C$363:$C$364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8-4CF8-AEFF-3DE6EC04D581}"/>
            </c:ext>
          </c:extLst>
        </c:ser>
        <c:ser>
          <c:idx val="2"/>
          <c:order val="1"/>
          <c:tx>
            <c:strRef>
              <c:f>'結果（編集禁止）'!$D$362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'結果（編集禁止）'!$D$363:$D$364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8-4CF8-AEFF-3DE6EC04D581}"/>
            </c:ext>
          </c:extLst>
        </c:ser>
        <c:ser>
          <c:idx val="1"/>
          <c:order val="2"/>
          <c:tx>
            <c:strRef>
              <c:f>'結果（編集禁止）'!$E$362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'結果（編集禁止）'!$E$363:$E$364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8-4CF8-AEFF-3DE6EC04D581}"/>
            </c:ext>
          </c:extLst>
        </c:ser>
        <c:ser>
          <c:idx val="3"/>
          <c:order val="3"/>
          <c:tx>
            <c:strRef>
              <c:f>'結果（編集禁止）'!$F$362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'結果（編集禁止）'!$F$363:$F$364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8-4CF8-AEFF-3DE6EC04D581}"/>
            </c:ext>
          </c:extLst>
        </c:ser>
        <c:ser>
          <c:idx val="4"/>
          <c:order val="4"/>
          <c:tx>
            <c:strRef>
              <c:f>'結果（編集禁止）'!$G$362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E8-4CF8-AEFF-3DE6EC04D5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'結果（編集禁止）'!$G$363:$G$364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E8-4CF8-AEFF-3DE6EC04D581}"/>
            </c:ext>
          </c:extLst>
        </c:ser>
        <c:ser>
          <c:idx val="5"/>
          <c:order val="5"/>
          <c:tx>
            <c:strRef>
              <c:f>'結果（編集禁止）'!$H$362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'結果（編集禁止）'!$H$363:$H$364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E8-4CF8-AEFF-3DE6EC04D581}"/>
            </c:ext>
          </c:extLst>
        </c:ser>
        <c:ser>
          <c:idx val="6"/>
          <c:order val="6"/>
          <c:tx>
            <c:strRef>
              <c:f>'結果（編集禁止）'!$I$362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6.52794777641778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E8-4CF8-AEFF-3DE6EC04D5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E8-4CF8-AEFF-3DE6EC04D5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'結果（編集禁止）'!$B$363:$B$364</c:f>
              <c:strCache>
                <c:ptCount val="2"/>
                <c:pt idx="0">
                  <c:v>事後７</c:v>
                </c:pt>
                <c:pt idx="1">
                  <c:v>事前７</c:v>
                </c:pt>
              </c:strCache>
            </c:strRef>
          </c:cat>
          <c:val>
            <c:numRef>
              <c:f>'結果（編集禁止）'!$I$363:$I$364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E8-4CF8-AEFF-3DE6EC04D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908032"/>
        <c:axId val="149045248"/>
      </c:barChart>
      <c:catAx>
        <c:axId val="14890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9045248"/>
        <c:crosses val="autoZero"/>
        <c:auto val="1"/>
        <c:lblAlgn val="ctr"/>
        <c:lblOffset val="100"/>
        <c:noMultiLvlLbl val="0"/>
      </c:catAx>
      <c:valAx>
        <c:axId val="14904524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9080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4218178664019507"/>
          <c:y val="0.29346795065250991"/>
          <c:w val="0.2423003305737334"/>
          <c:h val="0.58806222392932594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１６．依存症は回復可能な病気である</a:t>
            </a:r>
          </a:p>
        </c:rich>
      </c:tx>
      <c:layout>
        <c:manualLayout>
          <c:xMode val="edge"/>
          <c:yMode val="edge"/>
          <c:x val="9.8894388652823073E-2"/>
          <c:y val="4.1407867494824016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'結果（編集禁止）'!$C$414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'結果（編集禁止）'!$C$415:$C$416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A-4845-8CC6-454710C8E829}"/>
            </c:ext>
          </c:extLst>
        </c:ser>
        <c:ser>
          <c:idx val="2"/>
          <c:order val="1"/>
          <c:tx>
            <c:strRef>
              <c:f>'結果（編集禁止）'!$D$414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'結果（編集禁止）'!$D$415:$D$416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A-4845-8CC6-454710C8E829}"/>
            </c:ext>
          </c:extLst>
        </c:ser>
        <c:ser>
          <c:idx val="3"/>
          <c:order val="2"/>
          <c:tx>
            <c:strRef>
              <c:f>'結果（編集禁止）'!$E$414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'結果（編集禁止）'!$E$415:$E$416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A-4845-8CC6-454710C8E829}"/>
            </c:ext>
          </c:extLst>
        </c:ser>
        <c:ser>
          <c:idx val="1"/>
          <c:order val="3"/>
          <c:tx>
            <c:strRef>
              <c:f>'結果（編集禁止）'!$F$414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'結果（編集禁止）'!$F$415:$F$416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A-4845-8CC6-454710C8E829}"/>
            </c:ext>
          </c:extLst>
        </c:ser>
        <c:ser>
          <c:idx val="5"/>
          <c:order val="4"/>
          <c:tx>
            <c:strRef>
              <c:f>'結果（編集禁止）'!$G$414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'結果（編集禁止）'!$G$415:$G$416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A-4845-8CC6-454710C8E829}"/>
            </c:ext>
          </c:extLst>
        </c:ser>
        <c:ser>
          <c:idx val="6"/>
          <c:order val="5"/>
          <c:tx>
            <c:strRef>
              <c:f>'結果（編集禁止）'!$H$414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'結果（編集禁止）'!$H$415:$H$416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EA-4845-8CC6-454710C8E829}"/>
            </c:ext>
          </c:extLst>
        </c:ser>
        <c:ser>
          <c:idx val="7"/>
          <c:order val="6"/>
          <c:tx>
            <c:strRef>
              <c:f>'結果（編集禁止）'!$I$414</c:f>
              <c:strCache>
                <c:ptCount val="1"/>
                <c:pt idx="0">
                  <c:v>未記入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'結果（編集禁止）'!$B$415:$B$416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'結果（編集禁止）'!$I$415:$I$416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EA-4845-8CC6-454710C8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8909056"/>
        <c:axId val="149046976"/>
      </c:barChart>
      <c:catAx>
        <c:axId val="14890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9046976"/>
        <c:crosses val="autoZero"/>
        <c:auto val="1"/>
        <c:lblAlgn val="ctr"/>
        <c:lblOffset val="100"/>
        <c:noMultiLvlLbl val="0"/>
      </c:catAx>
      <c:valAx>
        <c:axId val="14904697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89090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理解度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491100101167506"/>
          <c:y val="0.23102273189606432"/>
          <c:w val="0.27121381641527448"/>
          <c:h val="0.70068664739022091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trellis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C2-42F0-9B0A-6BE6E3C75132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8C2-42F0-9B0A-6BE6E3C75132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C2-42F0-9B0A-6BE6E3C75132}"/>
              </c:ext>
            </c:extLst>
          </c:dPt>
          <c:dPt>
            <c:idx val="3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8C2-42F0-9B0A-6BE6E3C75132}"/>
              </c:ext>
            </c:extLst>
          </c:dPt>
          <c:dPt>
            <c:idx val="4"/>
            <c:bubble3D val="0"/>
            <c:spPr>
              <a:solidFill>
                <a:srgbClr val="DFB4B3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18C2-42F0-9B0A-6BE6E3C7513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'理解度など（編集禁止）'!$B$2:$F$2</c:f>
              <c:strCache>
                <c:ptCount val="5"/>
                <c:pt idx="0">
                  <c:v>1 とても理解できた</c:v>
                </c:pt>
                <c:pt idx="1">
                  <c:v>2 おおむね理解できた</c:v>
                </c:pt>
                <c:pt idx="2">
                  <c:v>3 あまり理解できなかった</c:v>
                </c:pt>
                <c:pt idx="3">
                  <c:v>4 全く理解できなかった</c:v>
                </c:pt>
                <c:pt idx="4">
                  <c:v>5 無記入</c:v>
                </c:pt>
              </c:strCache>
            </c:strRef>
          </c:cat>
          <c:val>
            <c:numRef>
              <c:f>'理解度など（編集禁止）'!$B$3:$F$3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404-9664-17CFE548B1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184023679242694"/>
          <c:y val="0.22081771973955752"/>
          <c:w val="0.3743666622560119"/>
          <c:h val="0.64388800581379846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１．依存症について、自分の職務を果たすのに十分な知識がある</a:t>
            </a:r>
          </a:p>
        </c:rich>
      </c:tx>
      <c:layout>
        <c:manualLayout>
          <c:xMode val="edge"/>
          <c:yMode val="edge"/>
          <c:x val="9.8894394298273666E-2"/>
          <c:y val="4.1407867494824016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'結果（編集禁止）'!$C$34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'結果（編集禁止）'!$C$35:$C$36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6-430A-97E0-6D44B62911FA}"/>
            </c:ext>
          </c:extLst>
        </c:ser>
        <c:ser>
          <c:idx val="2"/>
          <c:order val="1"/>
          <c:tx>
            <c:strRef>
              <c:f>'結果（編集禁止）'!$D$34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'結果（編集禁止）'!$D$35:$D$36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6-430A-97E0-6D44B62911FA}"/>
            </c:ext>
          </c:extLst>
        </c:ser>
        <c:ser>
          <c:idx val="3"/>
          <c:order val="2"/>
          <c:tx>
            <c:strRef>
              <c:f>'結果（編集禁止）'!$E$34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'結果（編集禁止）'!$E$35:$E$36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6-430A-97E0-6D44B62911FA}"/>
            </c:ext>
          </c:extLst>
        </c:ser>
        <c:ser>
          <c:idx val="1"/>
          <c:order val="3"/>
          <c:tx>
            <c:strRef>
              <c:f>'結果（編集禁止）'!$F$34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'結果（編集禁止）'!$F$35:$F$36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6-430A-97E0-6D44B62911FA}"/>
            </c:ext>
          </c:extLst>
        </c:ser>
        <c:ser>
          <c:idx val="5"/>
          <c:order val="4"/>
          <c:tx>
            <c:strRef>
              <c:f>'結果（編集禁止）'!$G$34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'結果（編集禁止）'!$G$35:$G$36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6-430A-97E0-6D44B62911FA}"/>
            </c:ext>
          </c:extLst>
        </c:ser>
        <c:ser>
          <c:idx val="6"/>
          <c:order val="5"/>
          <c:tx>
            <c:strRef>
              <c:f>'結果（編集禁止）'!$H$34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'結果（編集禁止）'!$H$35:$H$36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46-430A-97E0-6D44B62911FA}"/>
            </c:ext>
          </c:extLst>
        </c:ser>
        <c:ser>
          <c:idx val="7"/>
          <c:order val="6"/>
          <c:tx>
            <c:strRef>
              <c:f>'結果（編集禁止）'!$I$34</c:f>
              <c:strCache>
                <c:ptCount val="1"/>
                <c:pt idx="0">
                  <c:v>無記入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'結果（編集禁止）'!$B$35:$B$36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'結果（編集禁止）'!$I$35:$I$36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6-430A-97E0-6D44B6291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5908224"/>
        <c:axId val="102791360"/>
      </c:barChart>
      <c:catAx>
        <c:axId val="14590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02791360"/>
        <c:crosses val="autoZero"/>
        <c:auto val="1"/>
        <c:lblAlgn val="ctr"/>
        <c:lblOffset val="100"/>
        <c:noMultiLvlLbl val="0"/>
      </c:catAx>
      <c:valAx>
        <c:axId val="102791360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9082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満足度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139866647941013"/>
          <c:y val="0.22364748891380559"/>
          <c:w val="0.26524096651687334"/>
          <c:h val="0.68456665459974508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>
                  <a:alpha val="95000"/>
                </a:sysClr>
              </a:solidFill>
            </a:ln>
          </c:spPr>
          <c:dPt>
            <c:idx val="0"/>
            <c:bubble3D val="0"/>
            <c:spPr>
              <a:pattFill prst="trellis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>
                    <a:alpha val="9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AEE-44FD-8372-6543270D62F3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>
                    <a:alpha val="9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EE-44FD-8372-6543270D62F3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>
                    <a:alpha val="9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AEE-44FD-8372-6543270D62F3}"/>
              </c:ext>
            </c:extLst>
          </c:dPt>
          <c:dPt>
            <c:idx val="3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>
                    <a:alpha val="9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EE-44FD-8372-6543270D62F3}"/>
              </c:ext>
            </c:extLst>
          </c:dPt>
          <c:dPt>
            <c:idx val="4"/>
            <c:bubble3D val="0"/>
            <c:spPr>
              <a:solidFill>
                <a:srgbClr val="DFB4B3"/>
              </a:solidFill>
              <a:ln>
                <a:solidFill>
                  <a:sysClr val="windowText" lastClr="000000">
                    <a:alpha val="9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AEE-44FD-8372-6543270D62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'理解度など（編集禁止）'!$B$19:$F$19</c:f>
              <c:strCache>
                <c:ptCount val="5"/>
                <c:pt idx="0">
                  <c:v>1 とても満足した</c:v>
                </c:pt>
                <c:pt idx="1">
                  <c:v>2 おおむね満足した</c:v>
                </c:pt>
                <c:pt idx="2">
                  <c:v>3 あまり満足できなかった</c:v>
                </c:pt>
                <c:pt idx="3">
                  <c:v>4 全く満足できなかった</c:v>
                </c:pt>
                <c:pt idx="4">
                  <c:v>5 無記入</c:v>
                </c:pt>
              </c:strCache>
            </c:strRef>
          </c:cat>
          <c:val>
            <c:numRef>
              <c:f>'理解度など（編集禁止）'!$B$20:$F$20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3-474D-945D-9A5595AA1D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172335428236258"/>
          <c:y val="0.2409432037352143"/>
          <c:w val="0.37143411831430295"/>
          <c:h val="0.66174858499508438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業務に役立つか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129402639103102"/>
          <c:y val="0.20598744885657036"/>
          <c:w val="0.27558026896122523"/>
          <c:h val="0.708113374676058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3CD-4DDB-9B9B-54A072340492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3CD-4DDB-9B9B-54A072340492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3CD-4DDB-9B9B-54A072340492}"/>
              </c:ext>
            </c:extLst>
          </c:dPt>
          <c:dPt>
            <c:idx val="3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3CD-4DDB-9B9B-54A072340492}"/>
              </c:ext>
            </c:extLst>
          </c:dPt>
          <c:dPt>
            <c:idx val="4"/>
            <c:bubble3D val="0"/>
            <c:spPr>
              <a:solidFill>
                <a:srgbClr val="DFB4B3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3CD-4DDB-9B9B-54A07234049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'理解度など（編集禁止）'!$B$36:$F$36</c:f>
              <c:strCache>
                <c:ptCount val="5"/>
                <c:pt idx="0">
                  <c:v>1 とても役に立つ</c:v>
                </c:pt>
                <c:pt idx="1">
                  <c:v>2 おおむね役に立つ</c:v>
                </c:pt>
                <c:pt idx="2">
                  <c:v>3 あまり役に立たない</c:v>
                </c:pt>
                <c:pt idx="3">
                  <c:v>4 全く役に立たない</c:v>
                </c:pt>
                <c:pt idx="4">
                  <c:v>5 無記入</c:v>
                </c:pt>
              </c:strCache>
            </c:strRef>
          </c:cat>
          <c:val>
            <c:numRef>
              <c:f>'理解度など（編集禁止）'!$B$37:$F$37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0-4DE2-BAAB-9C46A371AE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547645461843047"/>
          <c:y val="0.2409432037352143"/>
          <c:w val="0.37619593942509766"/>
          <c:h val="0.65586190497600594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次回の参加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29492834014305"/>
          <c:y val="0.22953416893288398"/>
          <c:w val="0.26183456449387127"/>
          <c:h val="0.672793294561588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zigZ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37-49A6-989D-B112E0C28D81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437-49A6-989D-B112E0C28D81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37-49A6-989D-B112E0C28D81}"/>
              </c:ext>
            </c:extLst>
          </c:dPt>
          <c:dPt>
            <c:idx val="3"/>
            <c:bubble3D val="0"/>
            <c:spPr>
              <a:solidFill>
                <a:srgbClr val="DFB4B3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437-49A6-989D-B112E0C28D8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'理解度など（編集禁止）'!$B$53:$E$53</c:f>
              <c:strCache>
                <c:ptCount val="4"/>
                <c:pt idx="0">
                  <c:v>1 また参加したい</c:v>
                </c:pt>
                <c:pt idx="1">
                  <c:v>2 内容によっては参加したい</c:v>
                </c:pt>
                <c:pt idx="2">
                  <c:v>3 参加は考えていない</c:v>
                </c:pt>
                <c:pt idx="3">
                  <c:v>4 無記入</c:v>
                </c:pt>
              </c:strCache>
            </c:strRef>
          </c:cat>
          <c:val>
            <c:numRef>
              <c:f>'理解度など（編集禁止）'!$B$54:$E$54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8-4B4C-B153-040E9D3093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09871534820827"/>
          <c:y val="0.24021084511866758"/>
          <c:w val="0.35767410412440837"/>
          <c:h val="0.71030627886269337"/>
        </c:manualLayout>
      </c:layout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２．依存物質や行為、依存症の影響について、適切にアドバイスできる</a:t>
            </a:r>
          </a:p>
        </c:rich>
      </c:tx>
      <c:layout>
        <c:manualLayout>
          <c:xMode val="edge"/>
          <c:yMode val="edge"/>
          <c:x val="7.5455994731436701E-2"/>
          <c:y val="3.53200760215966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749511258188752E-2"/>
          <c:y val="0.21347300986493895"/>
          <c:w val="0.66083892129938149"/>
          <c:h val="0.737961885605365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'結果（編集禁止）'!$C$60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'結果（編集禁止）'!$C$61:$C$62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9-4177-A7A2-6112B5F26A9C}"/>
            </c:ext>
          </c:extLst>
        </c:ser>
        <c:ser>
          <c:idx val="2"/>
          <c:order val="1"/>
          <c:tx>
            <c:strRef>
              <c:f>'結果（編集禁止）'!$D$60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'結果（編集禁止）'!$D$61:$D$62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9-4177-A7A2-6112B5F26A9C}"/>
            </c:ext>
          </c:extLst>
        </c:ser>
        <c:ser>
          <c:idx val="3"/>
          <c:order val="2"/>
          <c:tx>
            <c:strRef>
              <c:f>'結果（編集禁止）'!$E$60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'結果（編集禁止）'!$E$61:$E$62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9-4177-A7A2-6112B5F26A9C}"/>
            </c:ext>
          </c:extLst>
        </c:ser>
        <c:ser>
          <c:idx val="1"/>
          <c:order val="3"/>
          <c:tx>
            <c:strRef>
              <c:f>'結果（編集禁止）'!$F$60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'結果（編集禁止）'!$F$61:$F$62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E9-4177-A7A2-6112B5F26A9C}"/>
            </c:ext>
          </c:extLst>
        </c:ser>
        <c:ser>
          <c:idx val="4"/>
          <c:order val="4"/>
          <c:tx>
            <c:strRef>
              <c:f>'結果（編集禁止）'!$G$60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'結果（編集禁止）'!$G$61:$G$62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E9-4177-A7A2-6112B5F26A9C}"/>
            </c:ext>
          </c:extLst>
        </c:ser>
        <c:ser>
          <c:idx val="5"/>
          <c:order val="5"/>
          <c:tx>
            <c:strRef>
              <c:f>'結果（編集禁止）'!$H$60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'結果（編集禁止）'!$H$61:$H$62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E9-4177-A7A2-6112B5F26A9C}"/>
            </c:ext>
          </c:extLst>
        </c:ser>
        <c:ser>
          <c:idx val="6"/>
          <c:order val="6"/>
          <c:tx>
            <c:strRef>
              <c:f>'結果（編集禁止）'!$I$60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'結果（編集禁止）'!$B$61:$B$62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'結果（編集禁止）'!$I$61:$I$62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9-4177-A7A2-6112B5F26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6813440"/>
        <c:axId val="145662528"/>
      </c:barChart>
      <c:catAx>
        <c:axId val="1468134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662528"/>
        <c:crosses val="autoZero"/>
        <c:auto val="1"/>
        <c:lblAlgn val="ctr"/>
        <c:lblOffset val="100"/>
        <c:noMultiLvlLbl val="0"/>
      </c:catAx>
      <c:valAx>
        <c:axId val="14566252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8134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757440435525157"/>
          <c:y val="0.23245581253382958"/>
          <c:w val="0.23072184831698597"/>
          <c:h val="0.5588536410444313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３．依存症の人を援助する責務を認識している</a:t>
            </a:r>
          </a:p>
        </c:rich>
      </c:tx>
      <c:layout>
        <c:manualLayout>
          <c:xMode val="edge"/>
          <c:yMode val="edge"/>
          <c:x val="8.0987619668331734E-2"/>
          <c:y val="3.6250620699439594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'結果（編集禁止）'!$C$85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'結果（編集禁止）'!$C$86:$C$87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A-438E-9DA3-F8E79607F93E}"/>
            </c:ext>
          </c:extLst>
        </c:ser>
        <c:ser>
          <c:idx val="2"/>
          <c:order val="1"/>
          <c:tx>
            <c:strRef>
              <c:f>'結果（編集禁止）'!$D$85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'結果（編集禁止）'!$D$86:$D$87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A-438E-9DA3-F8E79607F93E}"/>
            </c:ext>
          </c:extLst>
        </c:ser>
        <c:ser>
          <c:idx val="1"/>
          <c:order val="2"/>
          <c:tx>
            <c:strRef>
              <c:f>'結果（編集禁止）'!$E$85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'結果（編集禁止）'!$E$86:$E$87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A-438E-9DA3-F8E79607F93E}"/>
            </c:ext>
          </c:extLst>
        </c:ser>
        <c:ser>
          <c:idx val="3"/>
          <c:order val="3"/>
          <c:tx>
            <c:strRef>
              <c:f>'結果（編集禁止）'!$F$85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'結果（編集禁止）'!$F$86:$F$87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A-438E-9DA3-F8E79607F93E}"/>
            </c:ext>
          </c:extLst>
        </c:ser>
        <c:ser>
          <c:idx val="4"/>
          <c:order val="4"/>
          <c:tx>
            <c:strRef>
              <c:f>'結果（編集禁止）'!$G$85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'結果（編集禁止）'!$G$86:$G$87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A-438E-9DA3-F8E79607F93E}"/>
            </c:ext>
          </c:extLst>
        </c:ser>
        <c:ser>
          <c:idx val="5"/>
          <c:order val="5"/>
          <c:tx>
            <c:strRef>
              <c:f>'結果（編集禁止）'!$H$85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'結果（編集禁止）'!$H$86:$H$87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0A-438E-9DA3-F8E79607F93E}"/>
            </c:ext>
          </c:extLst>
        </c:ser>
        <c:ser>
          <c:idx val="6"/>
          <c:order val="6"/>
          <c:tx>
            <c:strRef>
              <c:f>'結果（編集禁止）'!$I$85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'結果（編集禁止）'!$B$86:$B$87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'結果（編集禁止）'!$I$86:$I$87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A-438E-9DA3-F8E79607F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6814976"/>
        <c:axId val="145664832"/>
      </c:barChart>
      <c:catAx>
        <c:axId val="146814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664832"/>
        <c:crosses val="autoZero"/>
        <c:auto val="1"/>
        <c:lblAlgn val="ctr"/>
        <c:lblOffset val="100"/>
        <c:noMultiLvlLbl val="0"/>
      </c:catAx>
      <c:valAx>
        <c:axId val="14566483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8149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４．依存症の人に接する仕事は働きがいがある</a:t>
            </a:r>
          </a:p>
        </c:rich>
      </c:tx>
      <c:layout>
        <c:manualLayout>
          <c:xMode val="edge"/>
          <c:yMode val="edge"/>
          <c:x val="7.7970011534025357E-2"/>
          <c:y val="2.7874564459930314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'結果（編集禁止）'!$C$110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'結果（編集禁止）'!$C$111:$C$112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B-47E9-BDA3-B993625E95BB}"/>
            </c:ext>
          </c:extLst>
        </c:ser>
        <c:ser>
          <c:idx val="2"/>
          <c:order val="1"/>
          <c:tx>
            <c:strRef>
              <c:f>'結果（編集禁止）'!$D$110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'結果（編集禁止）'!$D$111:$D$112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B-47E9-BDA3-B993625E95BB}"/>
            </c:ext>
          </c:extLst>
        </c:ser>
        <c:ser>
          <c:idx val="1"/>
          <c:order val="2"/>
          <c:tx>
            <c:strRef>
              <c:f>'結果（編集禁止）'!$E$110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'結果（編集禁止）'!$E$111:$E$112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B-47E9-BDA3-B993625E95BB}"/>
            </c:ext>
          </c:extLst>
        </c:ser>
        <c:ser>
          <c:idx val="3"/>
          <c:order val="3"/>
          <c:tx>
            <c:strRef>
              <c:f>'結果（編集禁止）'!$F$110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'結果（編集禁止）'!$F$111:$F$112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B-47E9-BDA3-B993625E95BB}"/>
            </c:ext>
          </c:extLst>
        </c:ser>
        <c:ser>
          <c:idx val="4"/>
          <c:order val="4"/>
          <c:tx>
            <c:strRef>
              <c:f>'結果（編集禁止）'!$G$110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'結果（編集禁止）'!$G$111:$G$112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9B-47E9-BDA3-B993625E95BB}"/>
            </c:ext>
          </c:extLst>
        </c:ser>
        <c:ser>
          <c:idx val="5"/>
          <c:order val="5"/>
          <c:tx>
            <c:strRef>
              <c:f>'結果（編集禁止）'!$H$110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'結果（編集禁止）'!$H$111:$H$112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9B-47E9-BDA3-B993625E95BB}"/>
            </c:ext>
          </c:extLst>
        </c:ser>
        <c:ser>
          <c:idx val="6"/>
          <c:order val="6"/>
          <c:tx>
            <c:strRef>
              <c:f>'結果（編集禁止）'!$I$110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9B-47E9-BDA3-B993625E95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'結果（編集禁止）'!$B$111:$B$112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'結果（編集禁止）'!$I$111:$I$112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9B-47E9-BDA3-B993625E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6815488"/>
        <c:axId val="145667136"/>
      </c:barChart>
      <c:catAx>
        <c:axId val="1468154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667136"/>
        <c:crosses val="autoZero"/>
        <c:auto val="1"/>
        <c:lblAlgn val="ctr"/>
        <c:lblOffset val="100"/>
        <c:noMultiLvlLbl val="0"/>
      </c:catAx>
      <c:valAx>
        <c:axId val="14566713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81548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５．依存症の人に好感を持っている</a:t>
            </a:r>
          </a:p>
        </c:rich>
      </c:tx>
      <c:layout>
        <c:manualLayout>
          <c:xMode val="edge"/>
          <c:yMode val="edge"/>
          <c:x val="8.2628492928851799E-2"/>
          <c:y val="3.2073310423825885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'結果（編集禁止）'!$C$135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'結果（編集禁止）'!$C$136:$C$137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C-4210-B2F8-BD2A4F80CBA3}"/>
            </c:ext>
          </c:extLst>
        </c:ser>
        <c:ser>
          <c:idx val="2"/>
          <c:order val="1"/>
          <c:tx>
            <c:strRef>
              <c:f>'結果（編集禁止）'!$D$135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'結果（編集禁止）'!$D$136:$D$137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C-4210-B2F8-BD2A4F80CBA3}"/>
            </c:ext>
          </c:extLst>
        </c:ser>
        <c:ser>
          <c:idx val="1"/>
          <c:order val="2"/>
          <c:tx>
            <c:strRef>
              <c:f>'結果（編集禁止）'!$E$135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'結果（編集禁止）'!$E$136:$E$137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C-4210-B2F8-BD2A4F80CBA3}"/>
            </c:ext>
          </c:extLst>
        </c:ser>
        <c:ser>
          <c:idx val="3"/>
          <c:order val="3"/>
          <c:tx>
            <c:strRef>
              <c:f>'結果（編集禁止）'!$F$135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'結果（編集禁止）'!$F$136:$F$137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2C-4210-B2F8-BD2A4F80CBA3}"/>
            </c:ext>
          </c:extLst>
        </c:ser>
        <c:ser>
          <c:idx val="4"/>
          <c:order val="4"/>
          <c:tx>
            <c:strRef>
              <c:f>'結果（編集禁止）'!$G$135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'結果（編集禁止）'!$G$136:$G$137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2C-4210-B2F8-BD2A4F80CBA3}"/>
            </c:ext>
          </c:extLst>
        </c:ser>
        <c:ser>
          <c:idx val="5"/>
          <c:order val="5"/>
          <c:tx>
            <c:strRef>
              <c:f>'結果（編集禁止）'!$H$135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'結果（編集禁止）'!$H$136:$H$137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2C-4210-B2F8-BD2A4F80CBA3}"/>
            </c:ext>
          </c:extLst>
        </c:ser>
        <c:ser>
          <c:idx val="6"/>
          <c:order val="6"/>
          <c:tx>
            <c:strRef>
              <c:f>'結果（編集禁止）'!$I$135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'結果（編集禁止）'!$B$136:$B$137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'結果（編集禁止）'!$I$136:$I$137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2C-4210-B2F8-BD2A4F80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468288"/>
        <c:axId val="145669440"/>
      </c:barChart>
      <c:catAx>
        <c:axId val="1474682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669440"/>
        <c:crosses val="autoZero"/>
        <c:auto val="1"/>
        <c:lblAlgn val="ctr"/>
        <c:lblOffset val="100"/>
        <c:noMultiLvlLbl val="0"/>
      </c:catAx>
      <c:valAx>
        <c:axId val="145669440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46828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６．依存症の人への支援に関する仕事がしたい</a:t>
            </a:r>
          </a:p>
        </c:rich>
      </c:tx>
      <c:layout>
        <c:manualLayout>
          <c:xMode val="edge"/>
          <c:yMode val="edge"/>
          <c:x val="8.5843413632372384E-2"/>
          <c:y val="3.6281192094271109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'結果（編集禁止）'!$C$160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'結果（編集禁止）'!$C$161:$C$162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A-4ECB-AFAF-C06840A1C5AC}"/>
            </c:ext>
          </c:extLst>
        </c:ser>
        <c:ser>
          <c:idx val="2"/>
          <c:order val="1"/>
          <c:tx>
            <c:strRef>
              <c:f>'結果（編集禁止）'!$D$160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'結果（編集禁止）'!$D$161:$D$162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A-4ECB-AFAF-C06840A1C5AC}"/>
            </c:ext>
          </c:extLst>
        </c:ser>
        <c:ser>
          <c:idx val="1"/>
          <c:order val="2"/>
          <c:tx>
            <c:strRef>
              <c:f>'結果（編集禁止）'!$E$160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'結果（編集禁止）'!$E$161:$E$162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A-4ECB-AFAF-C06840A1C5AC}"/>
            </c:ext>
          </c:extLst>
        </c:ser>
        <c:ser>
          <c:idx val="3"/>
          <c:order val="3"/>
          <c:tx>
            <c:strRef>
              <c:f>'結果（編集禁止）'!$F$160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'結果（編集禁止）'!$F$161:$F$162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A-4ECB-AFAF-C06840A1C5AC}"/>
            </c:ext>
          </c:extLst>
        </c:ser>
        <c:ser>
          <c:idx val="4"/>
          <c:order val="4"/>
          <c:tx>
            <c:strRef>
              <c:f>'結果（編集禁止）'!$G$160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'結果（編集禁止）'!$G$161:$G$162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A-4ECB-AFAF-C06840A1C5AC}"/>
            </c:ext>
          </c:extLst>
        </c:ser>
        <c:ser>
          <c:idx val="5"/>
          <c:order val="5"/>
          <c:tx>
            <c:strRef>
              <c:f>'結果（編集禁止）'!$H$160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8BA-4ECB-AFAF-C06840A1C5A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'結果（編集禁止）'!$H$161:$H$162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BA-4ECB-AFAF-C06840A1C5AC}"/>
            </c:ext>
          </c:extLst>
        </c:ser>
        <c:ser>
          <c:idx val="6"/>
          <c:order val="6"/>
          <c:tx>
            <c:strRef>
              <c:f>'結果（編集禁止）'!$I$160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'結果（編集禁止）'!$B$161:$B$162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'結果（編集禁止）'!$I$161:$I$162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BA-4ECB-AFAF-C06840A1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6813952"/>
        <c:axId val="147523264"/>
      </c:barChart>
      <c:catAx>
        <c:axId val="1468139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523264"/>
        <c:crosses val="autoZero"/>
        <c:auto val="1"/>
        <c:lblAlgn val="ctr"/>
        <c:lblOffset val="100"/>
        <c:noMultiLvlLbl val="0"/>
      </c:catAx>
      <c:valAx>
        <c:axId val="147523264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8139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ja-JP" altLang="en-US" sz="1050"/>
              <a:t>７．依存症の人に関心がある</a:t>
            </a:r>
            <a:endParaRPr lang="en-US" altLang="ja-JP" sz="1050"/>
          </a:p>
        </c:rich>
      </c:tx>
      <c:layout>
        <c:manualLayout>
          <c:xMode val="edge"/>
          <c:yMode val="edge"/>
          <c:x val="9.4166576780642136E-2"/>
          <c:y val="6.5040650406504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61554704692614E-2"/>
          <c:y val="0.28827713608969607"/>
          <c:w val="0.63769452889471212"/>
          <c:h val="0.660619495733764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'結果（編集禁止）'!$C$185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'結果（編集禁止）'!$C$186:$C$187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E-4E5B-A99C-954AC0EAB833}"/>
            </c:ext>
          </c:extLst>
        </c:ser>
        <c:ser>
          <c:idx val="2"/>
          <c:order val="1"/>
          <c:tx>
            <c:strRef>
              <c:f>'結果（編集禁止）'!$D$185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'結果（編集禁止）'!$D$186:$D$187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E-4E5B-A99C-954AC0EAB833}"/>
            </c:ext>
          </c:extLst>
        </c:ser>
        <c:ser>
          <c:idx val="1"/>
          <c:order val="2"/>
          <c:tx>
            <c:strRef>
              <c:f>'結果（編集禁止）'!$E$185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'結果（編集禁止）'!$E$186:$E$187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E-4E5B-A99C-954AC0EAB833}"/>
            </c:ext>
          </c:extLst>
        </c:ser>
        <c:ser>
          <c:idx val="3"/>
          <c:order val="3"/>
          <c:tx>
            <c:strRef>
              <c:f>'結果（編集禁止）'!$F$185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'結果（編集禁止）'!$F$186:$F$187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EE-4E5B-A99C-954AC0EAB833}"/>
            </c:ext>
          </c:extLst>
        </c:ser>
        <c:ser>
          <c:idx val="4"/>
          <c:order val="4"/>
          <c:tx>
            <c:strRef>
              <c:f>'結果（編集禁止）'!$G$185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dot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'結果（編集禁止）'!$G$186:$G$187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EE-4E5B-A99C-954AC0EAB833}"/>
            </c:ext>
          </c:extLst>
        </c:ser>
        <c:ser>
          <c:idx val="5"/>
          <c:order val="5"/>
          <c:tx>
            <c:strRef>
              <c:f>'結果（編集禁止）'!$H$185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'結果（編集禁止）'!$H$186:$H$187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EE-4E5B-A99C-954AC0EAB833}"/>
            </c:ext>
          </c:extLst>
        </c:ser>
        <c:ser>
          <c:idx val="6"/>
          <c:order val="6"/>
          <c:tx>
            <c:strRef>
              <c:f>'結果（編集禁止）'!$I$185</c:f>
              <c:strCache>
                <c:ptCount val="1"/>
                <c:pt idx="0">
                  <c:v>無記入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'結果（編集禁止）'!$B$186:$B$187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'結果（編集禁止）'!$I$186:$I$187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EE-4E5B-A99C-954AC0EAB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470848"/>
        <c:axId val="147525568"/>
      </c:barChart>
      <c:catAx>
        <c:axId val="1474708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525568"/>
        <c:crosses val="autoZero"/>
        <c:auto val="1"/>
        <c:lblAlgn val="ctr"/>
        <c:lblOffset val="100"/>
        <c:noMultiLvlLbl val="0"/>
      </c:catAx>
      <c:valAx>
        <c:axId val="147525568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4708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3238980611294557"/>
          <c:y val="0.36780012254565747"/>
          <c:w val="0.23316769149439362"/>
          <c:h val="0.58806222392932594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８．依存症の人のことを理解できる</a:t>
            </a:r>
          </a:p>
        </c:rich>
      </c:tx>
      <c:layout>
        <c:manualLayout>
          <c:xMode val="edge"/>
          <c:yMode val="edge"/>
          <c:x val="9.8894388652823073E-2"/>
          <c:y val="4.1407867494824016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'結果（編集禁止）'!$C$210</c:f>
              <c:strCache>
                <c:ptCount val="1"/>
                <c:pt idx="0">
                  <c:v>1非常にそう思う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'結果（編集禁止）'!$C$211:$C$212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2-4636-9A69-E55F40B073DA}"/>
            </c:ext>
          </c:extLst>
        </c:ser>
        <c:ser>
          <c:idx val="2"/>
          <c:order val="1"/>
          <c:tx>
            <c:strRef>
              <c:f>'結果（編集禁止）'!$D$210</c:f>
              <c:strCache>
                <c:ptCount val="1"/>
                <c:pt idx="0">
                  <c:v>2そう思う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'結果（編集禁止）'!$D$211:$D$212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2-4636-9A69-E55F40B073DA}"/>
            </c:ext>
          </c:extLst>
        </c:ser>
        <c:ser>
          <c:idx val="3"/>
          <c:order val="2"/>
          <c:tx>
            <c:strRef>
              <c:f>'結果（編集禁止）'!$E$210</c:f>
              <c:strCache>
                <c:ptCount val="1"/>
                <c:pt idx="0">
                  <c:v>3どちらかといえばそう思う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'結果（編集禁止）'!$E$211:$E$212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2-4636-9A69-E55F40B073DA}"/>
            </c:ext>
          </c:extLst>
        </c:ser>
        <c:ser>
          <c:idx val="1"/>
          <c:order val="3"/>
          <c:tx>
            <c:strRef>
              <c:f>'結果（編集禁止）'!$F$210</c:f>
              <c:strCache>
                <c:ptCount val="1"/>
                <c:pt idx="0">
                  <c:v>4どちらかといえばそう思わない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'結果（編集禁止）'!$F$211:$F$212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2-4636-9A69-E55F40B073DA}"/>
            </c:ext>
          </c:extLst>
        </c:ser>
        <c:ser>
          <c:idx val="5"/>
          <c:order val="4"/>
          <c:tx>
            <c:strRef>
              <c:f>'結果（編集禁止）'!$G$210</c:f>
              <c:strCache>
                <c:ptCount val="1"/>
                <c:pt idx="0">
                  <c:v>5そう思わない</c:v>
                </c:pt>
              </c:strCache>
            </c:strRef>
          </c:tx>
          <c:spPr>
            <a:pattFill prst="smCheck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'結果（編集禁止）'!$G$211:$G$212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2-4636-9A69-E55F40B073DA}"/>
            </c:ext>
          </c:extLst>
        </c:ser>
        <c:ser>
          <c:idx val="6"/>
          <c:order val="5"/>
          <c:tx>
            <c:strRef>
              <c:f>'結果（編集禁止）'!$H$210</c:f>
              <c:strCache>
                <c:ptCount val="1"/>
                <c:pt idx="0">
                  <c:v>6全くそう思わない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'結果（編集禁止）'!$H$211:$H$212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12-4636-9A69-E55F40B073DA}"/>
            </c:ext>
          </c:extLst>
        </c:ser>
        <c:ser>
          <c:idx val="7"/>
          <c:order val="6"/>
          <c:tx>
            <c:strRef>
              <c:f>'結果（編集禁止）'!$I$210</c:f>
              <c:strCache>
                <c:ptCount val="1"/>
                <c:pt idx="0">
                  <c:v>無記入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'結果（編集禁止）'!$B$211:$B$212</c:f>
              <c:strCache>
                <c:ptCount val="2"/>
                <c:pt idx="0">
                  <c:v>事前</c:v>
                </c:pt>
                <c:pt idx="1">
                  <c:v>事後</c:v>
                </c:pt>
              </c:strCache>
            </c:strRef>
          </c:cat>
          <c:val>
            <c:numRef>
              <c:f>'結果（編集禁止）'!$I$211:$I$212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2-4636-9A69-E55F40B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947520"/>
        <c:axId val="147527872"/>
      </c:barChart>
      <c:catAx>
        <c:axId val="147947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527872"/>
        <c:crosses val="autoZero"/>
        <c:auto val="1"/>
        <c:lblAlgn val="ctr"/>
        <c:lblOffset val="100"/>
        <c:noMultiLvlLbl val="0"/>
      </c:catAx>
      <c:valAx>
        <c:axId val="147527872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794752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17</xdr:row>
      <xdr:rowOff>133350</xdr:rowOff>
    </xdr:from>
    <xdr:to>
      <xdr:col>9</xdr:col>
      <xdr:colOff>19786</xdr:colOff>
      <xdr:row>33</xdr:row>
      <xdr:rowOff>38470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3886200"/>
          <a:ext cx="5268061" cy="2648320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17</xdr:row>
      <xdr:rowOff>142875</xdr:rowOff>
    </xdr:from>
    <xdr:to>
      <xdr:col>6</xdr:col>
      <xdr:colOff>19050</xdr:colOff>
      <xdr:row>23</xdr:row>
      <xdr:rowOff>34723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3895725"/>
          <a:ext cx="1028700" cy="92054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36</xdr:row>
      <xdr:rowOff>76200</xdr:rowOff>
    </xdr:from>
    <xdr:to>
      <xdr:col>8</xdr:col>
      <xdr:colOff>657961</xdr:colOff>
      <xdr:row>51</xdr:row>
      <xdr:rowOff>152770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6915150"/>
          <a:ext cx="5268061" cy="264832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40</xdr:row>
      <xdr:rowOff>38100</xdr:rowOff>
    </xdr:from>
    <xdr:to>
      <xdr:col>6</xdr:col>
      <xdr:colOff>38100</xdr:colOff>
      <xdr:row>45</xdr:row>
      <xdr:rowOff>101398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7562850"/>
          <a:ext cx="1028700" cy="920548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36</xdr:row>
      <xdr:rowOff>161925</xdr:rowOff>
    </xdr:from>
    <xdr:to>
      <xdr:col>16</xdr:col>
      <xdr:colOff>648428</xdr:colOff>
      <xdr:row>50</xdr:row>
      <xdr:rowOff>57471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7000875"/>
          <a:ext cx="5210903" cy="2295846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609600</xdr:colOff>
      <xdr:row>40</xdr:row>
      <xdr:rowOff>38100</xdr:rowOff>
    </xdr:from>
    <xdr:to>
      <xdr:col>13</xdr:col>
      <xdr:colOff>266700</xdr:colOff>
      <xdr:row>45</xdr:row>
      <xdr:rowOff>101398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7562850"/>
          <a:ext cx="1028700" cy="92054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55</xdr:row>
      <xdr:rowOff>114300</xdr:rowOff>
    </xdr:from>
    <xdr:to>
      <xdr:col>8</xdr:col>
      <xdr:colOff>114965</xdr:colOff>
      <xdr:row>66</xdr:row>
      <xdr:rowOff>152669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0363200"/>
          <a:ext cx="4763165" cy="1924319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56</xdr:row>
      <xdr:rowOff>76200</xdr:rowOff>
    </xdr:from>
    <xdr:to>
      <xdr:col>4</xdr:col>
      <xdr:colOff>657225</xdr:colOff>
      <xdr:row>61</xdr:row>
      <xdr:rowOff>139498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7086600"/>
          <a:ext cx="1028700" cy="9205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95250</xdr:rowOff>
    </xdr:from>
    <xdr:to>
      <xdr:col>9</xdr:col>
      <xdr:colOff>534241</xdr:colOff>
      <xdr:row>86</xdr:row>
      <xdr:rowOff>152767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0325100"/>
          <a:ext cx="6020641" cy="2629267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72</xdr:row>
      <xdr:rowOff>66675</xdr:rowOff>
    </xdr:from>
    <xdr:to>
      <xdr:col>5</xdr:col>
      <xdr:colOff>171450</xdr:colOff>
      <xdr:row>77</xdr:row>
      <xdr:rowOff>129973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10467975"/>
          <a:ext cx="1028700" cy="920548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3</xdr:row>
      <xdr:rowOff>142875</xdr:rowOff>
    </xdr:from>
    <xdr:to>
      <xdr:col>8</xdr:col>
      <xdr:colOff>619856</xdr:colOff>
      <xdr:row>14</xdr:row>
      <xdr:rowOff>243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809625"/>
          <a:ext cx="5239481" cy="1743318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161925</xdr:rowOff>
    </xdr:from>
    <xdr:to>
      <xdr:col>6</xdr:col>
      <xdr:colOff>361950</xdr:colOff>
      <xdr:row>8</xdr:row>
      <xdr:rowOff>53773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657225"/>
          <a:ext cx="1028700" cy="920548"/>
        </a:xfrm>
        <a:prstGeom prst="rect">
          <a:avLst/>
        </a:prstGeom>
      </xdr:spPr>
    </xdr:pic>
    <xdr:clientData/>
  </xdr:twoCellAnchor>
  <xdr:twoCellAnchor>
    <xdr:from>
      <xdr:col>9</xdr:col>
      <xdr:colOff>447675</xdr:colOff>
      <xdr:row>18</xdr:row>
      <xdr:rowOff>133350</xdr:rowOff>
    </xdr:from>
    <xdr:to>
      <xdr:col>16</xdr:col>
      <xdr:colOff>438150</xdr:colOff>
      <xdr:row>30</xdr:row>
      <xdr:rowOff>0</xdr:rowOff>
    </xdr:to>
    <xdr:sp macro="" textlink="">
      <xdr:nvSpPr>
        <xdr:cNvPr id="18" name="テキスト ボックス 17"/>
        <xdr:cNvSpPr txBox="1"/>
      </xdr:nvSpPr>
      <xdr:spPr>
        <a:xfrm>
          <a:off x="6619875" y="3200400"/>
          <a:ext cx="479107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このボックスは動かせます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0=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無記入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1=</a:t>
          </a:r>
          <a:r>
            <a:rPr kumimoji="1" lang="ja-JP" altLang="en-US" sz="1100"/>
            <a:t>多重債務相談担当　　　 </a:t>
          </a:r>
          <a:r>
            <a:rPr kumimoji="1" lang="en-US" altLang="ja-JP" sz="1100"/>
            <a:t>2=</a:t>
          </a:r>
          <a:r>
            <a:rPr kumimoji="1" lang="ja-JP" altLang="en-US" sz="1100"/>
            <a:t>生活困窮支援担当　　　</a:t>
          </a:r>
          <a:r>
            <a:rPr kumimoji="1" lang="en-US" altLang="ja-JP" sz="1100"/>
            <a:t>3=</a:t>
          </a:r>
          <a:r>
            <a:rPr kumimoji="1" lang="ja-JP" altLang="en-US" sz="1100"/>
            <a:t>生活保護担当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4=</a:t>
          </a:r>
          <a:r>
            <a:rPr kumimoji="1" lang="ja-JP" altLang="en-US" sz="1100"/>
            <a:t>保健担当　　　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5=</a:t>
          </a:r>
          <a:r>
            <a:rPr kumimoji="1" lang="ja-JP" altLang="en-US" sz="1100"/>
            <a:t>障がい福祉担当　　　　</a:t>
          </a:r>
          <a:r>
            <a:rPr kumimoji="1" lang="ja-JP" altLang="en-US" sz="1100" baseline="0"/>
            <a:t>  </a:t>
          </a:r>
          <a:r>
            <a:rPr kumimoji="1" lang="en-US" altLang="ja-JP" sz="1100"/>
            <a:t>6=</a:t>
          </a:r>
          <a:r>
            <a:rPr kumimoji="1" lang="ja-JP" altLang="en-US" sz="1100"/>
            <a:t>高齢福祉担当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7=</a:t>
          </a:r>
          <a:r>
            <a:rPr kumimoji="1" lang="ja-JP" altLang="en-US" sz="1100"/>
            <a:t>人権相談担当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8=</a:t>
          </a:r>
          <a:r>
            <a:rPr kumimoji="1" lang="ja-JP" altLang="en-US" sz="1100"/>
            <a:t>消費生活Ｃ　　　　　　　　</a:t>
          </a:r>
          <a:r>
            <a:rPr kumimoji="1" lang="en-US" altLang="ja-JP" sz="1100"/>
            <a:t>9=</a:t>
          </a:r>
          <a:r>
            <a:rPr kumimoji="1" lang="ja-JP" altLang="en-US" sz="1100"/>
            <a:t>児童福祉担当</a:t>
          </a:r>
          <a:r>
            <a:rPr kumimoji="1" lang="ja-JP" altLang="en-US" sz="1100" baseline="0"/>
            <a:t>       　</a:t>
          </a:r>
          <a:r>
            <a:rPr kumimoji="1" lang="en-US" altLang="ja-JP" sz="1100"/>
            <a:t>10=</a:t>
          </a:r>
          <a:r>
            <a:rPr kumimoji="1" lang="ja-JP" altLang="en-US" sz="1100"/>
            <a:t>市町村その他</a:t>
          </a:r>
          <a:endParaRPr kumimoji="1" lang="en-US" altLang="ja-JP" sz="1100"/>
        </a:p>
        <a:p>
          <a:r>
            <a:rPr kumimoji="1" lang="en-US" altLang="ja-JP" sz="1100"/>
            <a:t>11=</a:t>
          </a:r>
          <a:r>
            <a:rPr kumimoji="1" lang="ja-JP" altLang="en-US" sz="1100"/>
            <a:t>相談支援事業所</a:t>
          </a:r>
          <a:r>
            <a:rPr kumimoji="1" lang="ja-JP" altLang="en-US" sz="1100" baseline="0"/>
            <a:t>      　　</a:t>
          </a:r>
          <a:r>
            <a:rPr kumimoji="1" lang="en-US" altLang="ja-JP" sz="1100"/>
            <a:t>12=</a:t>
          </a:r>
          <a:r>
            <a:rPr kumimoji="1" lang="ja-JP" altLang="en-US" sz="1100"/>
            <a:t>包括支援Ｃ　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13=</a:t>
          </a:r>
          <a:r>
            <a:rPr kumimoji="1" lang="ja-JP" altLang="en-US" sz="1100"/>
            <a:t>介護支援事業所</a:t>
          </a:r>
          <a:r>
            <a:rPr kumimoji="1" lang="ja-JP" altLang="en-US" sz="1100" baseline="0"/>
            <a:t>                  </a:t>
          </a:r>
          <a:r>
            <a:rPr kumimoji="1" lang="en-US" altLang="ja-JP" sz="1100"/>
            <a:t>14=</a:t>
          </a:r>
          <a:r>
            <a:rPr kumimoji="1" lang="ja-JP" altLang="en-US" sz="1100"/>
            <a:t>医療機関                    　</a:t>
          </a:r>
          <a:r>
            <a:rPr kumimoji="1" lang="ja-JP" altLang="en-US" sz="1100" baseline="0"/>
            <a:t>  </a:t>
          </a:r>
          <a:r>
            <a:rPr kumimoji="1" lang="en-US" altLang="ja-JP" sz="1100"/>
            <a:t>15=</a:t>
          </a:r>
          <a:r>
            <a:rPr kumimoji="1" lang="ja-JP" altLang="en-US" sz="1100"/>
            <a:t>社会福祉協議会　　　　</a:t>
          </a:r>
          <a:r>
            <a:rPr kumimoji="1" lang="en-US" altLang="ja-JP" sz="1100"/>
            <a:t>16=</a:t>
          </a:r>
          <a:r>
            <a:rPr kumimoji="1" lang="ja-JP" altLang="en-US" sz="1100"/>
            <a:t>司法機関</a:t>
          </a:r>
          <a:endParaRPr kumimoji="1" lang="en-US" altLang="ja-JP" sz="1100"/>
        </a:p>
        <a:p>
          <a:r>
            <a:rPr kumimoji="1" lang="en-US" altLang="ja-JP" sz="1100"/>
            <a:t>17=</a:t>
          </a:r>
          <a:r>
            <a:rPr kumimoji="1" lang="ja-JP" altLang="en-US" sz="1100"/>
            <a:t>教育機関</a:t>
          </a:r>
          <a:r>
            <a:rPr kumimoji="1" lang="ja-JP" altLang="en-US" sz="1100" baseline="0"/>
            <a:t>　　　　　　 　　</a:t>
          </a:r>
          <a:r>
            <a:rPr kumimoji="1" lang="en-US" altLang="ja-JP" sz="1100"/>
            <a:t>18=</a:t>
          </a:r>
          <a:r>
            <a:rPr kumimoji="1" lang="ja-JP" altLang="en-US" sz="1100"/>
            <a:t>保健所　　　　　　　　　　</a:t>
          </a:r>
          <a:r>
            <a:rPr kumimoji="1" lang="en-US" altLang="ja-JP" sz="1100"/>
            <a:t>19=</a:t>
          </a:r>
          <a:r>
            <a:rPr kumimoji="1" lang="ja-JP" altLang="en-US" sz="1100"/>
            <a:t>回復施設　　　　　　　　　　　</a:t>
          </a:r>
          <a:r>
            <a:rPr kumimoji="1" lang="en-US" altLang="ja-JP" sz="1100"/>
            <a:t>20=</a:t>
          </a:r>
          <a:r>
            <a:rPr kumimoji="1" lang="ja-JP" altLang="en-US" sz="1100"/>
            <a:t>自助グループ　　　　　</a:t>
          </a:r>
          <a:r>
            <a:rPr kumimoji="1" lang="ja-JP" altLang="en-US" sz="1100" baseline="0"/>
            <a:t>  </a:t>
          </a:r>
          <a:r>
            <a:rPr kumimoji="1" lang="en-US" altLang="ja-JP" sz="1100"/>
            <a:t>21=</a:t>
          </a:r>
          <a:r>
            <a:rPr kumimoji="1" lang="ja-JP" altLang="en-US" sz="1100"/>
            <a:t>その他</a:t>
          </a:r>
        </a:p>
      </xdr:txBody>
    </xdr:sp>
    <xdr:clientData/>
  </xdr:twoCellAnchor>
  <xdr:twoCellAnchor>
    <xdr:from>
      <xdr:col>13</xdr:col>
      <xdr:colOff>333375</xdr:colOff>
      <xdr:row>12</xdr:row>
      <xdr:rowOff>19051</xdr:rowOff>
    </xdr:from>
    <xdr:to>
      <xdr:col>16</xdr:col>
      <xdr:colOff>590550</xdr:colOff>
      <xdr:row>18</xdr:row>
      <xdr:rowOff>38101</xdr:rowOff>
    </xdr:to>
    <xdr:sp macro="" textlink="">
      <xdr:nvSpPr>
        <xdr:cNvPr id="14" name="雲形吹き出し 13"/>
        <xdr:cNvSpPr/>
      </xdr:nvSpPr>
      <xdr:spPr>
        <a:xfrm>
          <a:off x="9248775" y="2228851"/>
          <a:ext cx="2314575" cy="876300"/>
        </a:xfrm>
        <a:prstGeom prst="cloudCallout">
          <a:avLst>
            <a:gd name="adj1" fmla="val -26879"/>
            <a:gd name="adj2" fmla="val 791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Ins="0" b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このような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テキストボックスが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シート内にあります。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133350</xdr:rowOff>
    </xdr:from>
    <xdr:to>
      <xdr:col>24</xdr:col>
      <xdr:colOff>390525</xdr:colOff>
      <xdr:row>10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6038850" y="133350"/>
          <a:ext cx="479107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所属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このボックスは動かせます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0=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無記入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1=</a:t>
          </a:r>
          <a:r>
            <a:rPr kumimoji="1" lang="ja-JP" altLang="en-US" sz="1100"/>
            <a:t>多重債務相談担当　　　 </a:t>
          </a:r>
          <a:r>
            <a:rPr kumimoji="1" lang="en-US" altLang="ja-JP" sz="1100"/>
            <a:t>2=</a:t>
          </a:r>
          <a:r>
            <a:rPr kumimoji="1" lang="ja-JP" altLang="en-US" sz="1100"/>
            <a:t>生活困窮支援担当　　　</a:t>
          </a:r>
          <a:r>
            <a:rPr kumimoji="1" lang="en-US" altLang="ja-JP" sz="1100"/>
            <a:t>3=</a:t>
          </a:r>
          <a:r>
            <a:rPr kumimoji="1" lang="ja-JP" altLang="en-US" sz="1100"/>
            <a:t>生活保護担当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4=</a:t>
          </a:r>
          <a:r>
            <a:rPr kumimoji="1" lang="ja-JP" altLang="en-US" sz="1100"/>
            <a:t>保健担当　　　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5=</a:t>
          </a:r>
          <a:r>
            <a:rPr kumimoji="1" lang="ja-JP" altLang="en-US" sz="1100"/>
            <a:t>障がい福祉担当　　　　</a:t>
          </a:r>
          <a:r>
            <a:rPr kumimoji="1" lang="ja-JP" altLang="en-US" sz="1100" baseline="0"/>
            <a:t>  </a:t>
          </a:r>
          <a:r>
            <a:rPr kumimoji="1" lang="en-US" altLang="ja-JP" sz="1100"/>
            <a:t>6=</a:t>
          </a:r>
          <a:r>
            <a:rPr kumimoji="1" lang="ja-JP" altLang="en-US" sz="1100"/>
            <a:t>高齢福祉担当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7=</a:t>
          </a:r>
          <a:r>
            <a:rPr kumimoji="1" lang="ja-JP" altLang="en-US" sz="1100"/>
            <a:t>人権相談担当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8=</a:t>
          </a:r>
          <a:r>
            <a:rPr kumimoji="1" lang="ja-JP" altLang="en-US" sz="1100"/>
            <a:t>消費生活Ｃ　　　　　　　　</a:t>
          </a:r>
          <a:r>
            <a:rPr kumimoji="1" lang="en-US" altLang="ja-JP" sz="1100"/>
            <a:t>9=</a:t>
          </a:r>
          <a:r>
            <a:rPr kumimoji="1" lang="ja-JP" altLang="en-US" sz="1100"/>
            <a:t>児童福祉担当</a:t>
          </a:r>
          <a:r>
            <a:rPr kumimoji="1" lang="ja-JP" altLang="en-US" sz="1100" baseline="0"/>
            <a:t>       　</a:t>
          </a:r>
          <a:r>
            <a:rPr kumimoji="1" lang="en-US" altLang="ja-JP" sz="1100"/>
            <a:t>10=</a:t>
          </a:r>
          <a:r>
            <a:rPr kumimoji="1" lang="ja-JP" altLang="en-US" sz="1100"/>
            <a:t>市町村その他</a:t>
          </a:r>
          <a:endParaRPr kumimoji="1" lang="en-US" altLang="ja-JP" sz="1100"/>
        </a:p>
        <a:p>
          <a:r>
            <a:rPr kumimoji="1" lang="en-US" altLang="ja-JP" sz="1100"/>
            <a:t>11=</a:t>
          </a:r>
          <a:r>
            <a:rPr kumimoji="1" lang="ja-JP" altLang="en-US" sz="1100"/>
            <a:t>相談支援事業所</a:t>
          </a:r>
          <a:r>
            <a:rPr kumimoji="1" lang="ja-JP" altLang="en-US" sz="1100" baseline="0"/>
            <a:t>      　　</a:t>
          </a:r>
          <a:r>
            <a:rPr kumimoji="1" lang="en-US" altLang="ja-JP" sz="1100"/>
            <a:t>12=</a:t>
          </a:r>
          <a:r>
            <a:rPr kumimoji="1" lang="ja-JP" altLang="en-US" sz="1100"/>
            <a:t>包括支援Ｃ　　　　　　　</a:t>
          </a:r>
          <a:r>
            <a:rPr kumimoji="1" lang="ja-JP" altLang="en-US" sz="1100" baseline="0"/>
            <a:t> </a:t>
          </a:r>
          <a:r>
            <a:rPr kumimoji="1" lang="en-US" altLang="ja-JP" sz="1100"/>
            <a:t>13=</a:t>
          </a:r>
          <a:r>
            <a:rPr kumimoji="1" lang="ja-JP" altLang="en-US" sz="1100"/>
            <a:t>介護支援事業所</a:t>
          </a:r>
          <a:r>
            <a:rPr kumimoji="1" lang="ja-JP" altLang="en-US" sz="1100" baseline="0"/>
            <a:t>                  </a:t>
          </a:r>
          <a:r>
            <a:rPr kumimoji="1" lang="en-US" altLang="ja-JP" sz="1100"/>
            <a:t>14=</a:t>
          </a:r>
          <a:r>
            <a:rPr kumimoji="1" lang="ja-JP" altLang="en-US" sz="1100"/>
            <a:t>医療機関                    　</a:t>
          </a:r>
          <a:r>
            <a:rPr kumimoji="1" lang="ja-JP" altLang="en-US" sz="1100" baseline="0"/>
            <a:t>  </a:t>
          </a:r>
          <a:r>
            <a:rPr kumimoji="1" lang="en-US" altLang="ja-JP" sz="1100"/>
            <a:t>15=</a:t>
          </a:r>
          <a:r>
            <a:rPr kumimoji="1" lang="ja-JP" altLang="en-US" sz="1100"/>
            <a:t>社会福祉協議会　　　　</a:t>
          </a:r>
          <a:r>
            <a:rPr kumimoji="1" lang="en-US" altLang="ja-JP" sz="1100"/>
            <a:t>16=</a:t>
          </a:r>
          <a:r>
            <a:rPr kumimoji="1" lang="ja-JP" altLang="en-US" sz="1100"/>
            <a:t>司法機関</a:t>
          </a:r>
          <a:endParaRPr kumimoji="1" lang="en-US" altLang="ja-JP" sz="1100"/>
        </a:p>
        <a:p>
          <a:r>
            <a:rPr kumimoji="1" lang="en-US" altLang="ja-JP" sz="1100"/>
            <a:t>17=</a:t>
          </a:r>
          <a:r>
            <a:rPr kumimoji="1" lang="ja-JP" altLang="en-US" sz="1100"/>
            <a:t>教育機関</a:t>
          </a:r>
          <a:r>
            <a:rPr kumimoji="1" lang="ja-JP" altLang="en-US" sz="1100" baseline="0"/>
            <a:t>　　　　　　 　　</a:t>
          </a:r>
          <a:r>
            <a:rPr kumimoji="1" lang="en-US" altLang="ja-JP" sz="1100"/>
            <a:t>18=</a:t>
          </a:r>
          <a:r>
            <a:rPr kumimoji="1" lang="ja-JP" altLang="en-US" sz="1100"/>
            <a:t>児童相談所　　　　　　　</a:t>
          </a:r>
          <a:r>
            <a:rPr kumimoji="1" lang="en-US" altLang="ja-JP" sz="1100"/>
            <a:t>19=</a:t>
          </a:r>
          <a:r>
            <a:rPr kumimoji="1" lang="ja-JP" altLang="en-US" sz="1100"/>
            <a:t>保健所　　　　　　　　　　　</a:t>
          </a:r>
          <a:r>
            <a:rPr kumimoji="1" lang="en-US" altLang="ja-JP" sz="1100"/>
            <a:t>20=</a:t>
          </a:r>
          <a:r>
            <a:rPr kumimoji="1" lang="ja-JP" altLang="en-US" sz="1100"/>
            <a:t>回復施設　　　</a:t>
          </a:r>
          <a:r>
            <a:rPr kumimoji="1" lang="ja-JP" altLang="en-US" sz="1100" baseline="0"/>
            <a:t> </a:t>
          </a:r>
          <a:r>
            <a:rPr kumimoji="1" lang="ja-JP" altLang="en-US" sz="1100"/>
            <a:t>　　　　</a:t>
          </a:r>
          <a:r>
            <a:rPr kumimoji="1" lang="ja-JP" altLang="en-US" sz="1100" baseline="0"/>
            <a:t>  </a:t>
          </a:r>
          <a:r>
            <a:rPr kumimoji="1" lang="en-US" altLang="ja-JP" sz="1100"/>
            <a:t>21=</a:t>
          </a:r>
          <a:r>
            <a:rPr kumimoji="1" lang="ja-JP" altLang="en-US" sz="1100"/>
            <a:t>自助グループ　　　　　　</a:t>
          </a:r>
          <a:r>
            <a:rPr kumimoji="1" lang="en-US" altLang="ja-JP" sz="1100"/>
            <a:t>22=</a:t>
          </a:r>
          <a:r>
            <a:rPr kumimoji="1" lang="ja-JP" altLang="en-US" sz="1100"/>
            <a:t>その他</a:t>
          </a:r>
        </a:p>
      </xdr:txBody>
    </xdr:sp>
    <xdr:clientData/>
  </xdr:twoCellAnchor>
  <xdr:twoCellAnchor>
    <xdr:from>
      <xdr:col>16</xdr:col>
      <xdr:colOff>66674</xdr:colOff>
      <xdr:row>0</xdr:row>
      <xdr:rowOff>57150</xdr:rowOff>
    </xdr:from>
    <xdr:to>
      <xdr:col>23</xdr:col>
      <xdr:colOff>304799</xdr:colOff>
      <xdr:row>6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7305674" y="57150"/>
          <a:ext cx="303847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C00000"/>
              </a:solidFill>
            </a:rPr>
            <a:t>【</a:t>
          </a:r>
          <a:r>
            <a:rPr kumimoji="1" lang="ja-JP" altLang="en-US" sz="1100">
              <a:solidFill>
                <a:srgbClr val="C00000"/>
              </a:solidFill>
            </a:rPr>
            <a:t>経験年数</a:t>
          </a:r>
          <a:r>
            <a:rPr kumimoji="1" lang="en-US" altLang="ja-JP" sz="1100">
              <a:solidFill>
                <a:srgbClr val="C00000"/>
              </a:solidFill>
            </a:rPr>
            <a:t>】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このボックスは動かせます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無記入</a:t>
          </a:r>
          <a:endParaRPr kumimoji="1" lang="en-US" altLang="ja-JP" sz="1100"/>
        </a:p>
        <a:p>
          <a:r>
            <a:rPr kumimoji="1" lang="en-US" altLang="ja-JP" sz="1100"/>
            <a:t>1=</a:t>
          </a:r>
          <a:r>
            <a:rPr kumimoji="1" lang="ja-JP" altLang="en-US" sz="1100"/>
            <a:t>１年目　　　　</a:t>
          </a:r>
          <a:r>
            <a:rPr kumimoji="1" lang="en-US" altLang="ja-JP" sz="1100"/>
            <a:t>2=</a:t>
          </a:r>
          <a:r>
            <a:rPr kumimoji="1" lang="ja-JP" altLang="en-US" sz="1100"/>
            <a:t>２年目　　　</a:t>
          </a:r>
          <a:r>
            <a:rPr kumimoji="1" lang="en-US" altLang="ja-JP" sz="1100"/>
            <a:t>3=</a:t>
          </a:r>
          <a:r>
            <a:rPr kumimoji="1" lang="ja-JP" altLang="en-US" sz="1100"/>
            <a:t>３年目</a:t>
          </a:r>
          <a:endParaRPr kumimoji="1" lang="en-US" altLang="ja-JP" sz="1100"/>
        </a:p>
        <a:p>
          <a:r>
            <a:rPr kumimoji="1" lang="en-US" altLang="ja-JP" sz="1100"/>
            <a:t>4=</a:t>
          </a:r>
          <a:r>
            <a:rPr kumimoji="1" lang="ja-JP" altLang="en-US" sz="1100"/>
            <a:t>４年目　　　　</a:t>
          </a:r>
          <a:r>
            <a:rPr kumimoji="1" lang="en-US" altLang="ja-JP" sz="1100"/>
            <a:t>5=</a:t>
          </a:r>
          <a:r>
            <a:rPr kumimoji="1" lang="ja-JP" altLang="en-US" sz="1100"/>
            <a:t>５年目　　　</a:t>
          </a:r>
          <a:r>
            <a:rPr kumimoji="1" lang="en-US" altLang="ja-JP" sz="1100"/>
            <a:t>6=</a:t>
          </a:r>
          <a:r>
            <a:rPr kumimoji="1" lang="ja-JP" altLang="en-US" sz="1100"/>
            <a:t>６～９年目</a:t>
          </a:r>
          <a:endParaRPr kumimoji="1" lang="en-US" altLang="ja-JP" sz="1100"/>
        </a:p>
        <a:p>
          <a:r>
            <a:rPr kumimoji="1" lang="en-US" altLang="ja-JP" sz="1100"/>
            <a:t>7=</a:t>
          </a:r>
          <a:r>
            <a:rPr kumimoji="1" lang="ja-JP" altLang="en-US" sz="1100"/>
            <a:t>１０年以上</a:t>
          </a:r>
          <a:endParaRPr kumimoji="1" lang="en-US" altLang="ja-JP" sz="1100"/>
        </a:p>
      </xdr:txBody>
    </xdr:sp>
    <xdr:clientData/>
  </xdr:twoCellAnchor>
  <xdr:twoCellAnchor>
    <xdr:from>
      <xdr:col>22</xdr:col>
      <xdr:colOff>28574</xdr:colOff>
      <xdr:row>3</xdr:row>
      <xdr:rowOff>171450</xdr:rowOff>
    </xdr:from>
    <xdr:to>
      <xdr:col>29</xdr:col>
      <xdr:colOff>38099</xdr:colOff>
      <xdr:row>11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9667874" y="676275"/>
          <a:ext cx="2809875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C00000"/>
              </a:solidFill>
            </a:rPr>
            <a:t>【</a:t>
          </a:r>
          <a:r>
            <a:rPr kumimoji="1" lang="ja-JP" altLang="en-US" sz="1100">
              <a:solidFill>
                <a:srgbClr val="C00000"/>
              </a:solidFill>
            </a:rPr>
            <a:t>職種</a:t>
          </a:r>
          <a:r>
            <a:rPr kumimoji="1" lang="en-US" altLang="ja-JP" sz="1100">
              <a:solidFill>
                <a:srgbClr val="C00000"/>
              </a:solidFill>
            </a:rPr>
            <a:t>】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このボックスは動かせます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無記入</a:t>
          </a:r>
          <a:endParaRPr kumimoji="1" lang="en-US" altLang="ja-JP" sz="1100"/>
        </a:p>
        <a:p>
          <a:r>
            <a:rPr kumimoji="1" lang="en-US" altLang="ja-JP" sz="1100"/>
            <a:t>1=</a:t>
          </a:r>
          <a:r>
            <a:rPr kumimoji="1" lang="ja-JP" altLang="en-US" sz="1100"/>
            <a:t>相談員・ケースワーカー</a:t>
          </a:r>
          <a:endParaRPr kumimoji="1" lang="en-US" altLang="ja-JP" sz="1100"/>
        </a:p>
        <a:p>
          <a:r>
            <a:rPr kumimoji="1" lang="en-US" altLang="ja-JP" sz="1100"/>
            <a:t>2=</a:t>
          </a:r>
          <a:r>
            <a:rPr kumimoji="1" lang="ja-JP" altLang="en-US" sz="1100"/>
            <a:t>保健師</a:t>
          </a:r>
          <a:endParaRPr kumimoji="1" lang="en-US" altLang="ja-JP" sz="1100"/>
        </a:p>
        <a:p>
          <a:r>
            <a:rPr kumimoji="1" lang="en-US" altLang="ja-JP" sz="1100"/>
            <a:t>3=</a:t>
          </a:r>
          <a:r>
            <a:rPr kumimoji="1" lang="ja-JP" altLang="en-US" sz="1100"/>
            <a:t>心理職（臨床心理士・公認心理師など）</a:t>
          </a:r>
          <a:endParaRPr kumimoji="1" lang="en-US" altLang="ja-JP" sz="1100"/>
        </a:p>
        <a:p>
          <a:r>
            <a:rPr kumimoji="1" lang="en-US" altLang="ja-JP" sz="1100"/>
            <a:t>4=</a:t>
          </a:r>
          <a:r>
            <a:rPr kumimoji="1" lang="ja-JP" altLang="en-US" sz="1100"/>
            <a:t>医師</a:t>
          </a:r>
          <a:endParaRPr kumimoji="1" lang="en-US" altLang="ja-JP" sz="1100"/>
        </a:p>
        <a:p>
          <a:r>
            <a:rPr kumimoji="1" lang="en-US" altLang="ja-JP" sz="1100"/>
            <a:t>5=</a:t>
          </a:r>
          <a:r>
            <a:rPr kumimoji="1" lang="ja-JP" altLang="en-US" sz="1100"/>
            <a:t>行政職・事務職</a:t>
          </a:r>
          <a:endParaRPr kumimoji="1" lang="en-US" altLang="ja-JP" sz="1100"/>
        </a:p>
        <a:p>
          <a:r>
            <a:rPr kumimoji="1" lang="en-US" altLang="ja-JP" sz="1100"/>
            <a:t>6=</a:t>
          </a:r>
          <a:r>
            <a:rPr kumimoji="1" lang="ja-JP" altLang="en-US" sz="1100"/>
            <a:t>当事者</a:t>
          </a:r>
          <a:endParaRPr kumimoji="1" lang="en-US" altLang="ja-JP" sz="1100"/>
        </a:p>
        <a:p>
          <a:r>
            <a:rPr kumimoji="1" lang="en-US" altLang="ja-JP" sz="1100"/>
            <a:t>7=</a:t>
          </a:r>
          <a:r>
            <a:rPr kumimoji="1" lang="ja-JP" altLang="en-US" sz="1100"/>
            <a:t>その他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11</xdr:row>
      <xdr:rowOff>42860</xdr:rowOff>
    </xdr:from>
    <xdr:to>
      <xdr:col>17</xdr:col>
      <xdr:colOff>323849</xdr:colOff>
      <xdr:row>28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123824</xdr:colOff>
      <xdr:row>37</xdr:row>
      <xdr:rowOff>9525</xdr:rowOff>
    </xdr:from>
    <xdr:to>
      <xdr:col>15</xdr:col>
      <xdr:colOff>352425</xdr:colOff>
      <xdr:row>54</xdr:row>
      <xdr:rowOff>161925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9523</xdr:colOff>
      <xdr:row>63</xdr:row>
      <xdr:rowOff>28575</xdr:rowOff>
    </xdr:from>
    <xdr:to>
      <xdr:col>15</xdr:col>
      <xdr:colOff>380999</xdr:colOff>
      <xdr:row>79</xdr:row>
      <xdr:rowOff>161926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9523</xdr:colOff>
      <xdr:row>88</xdr:row>
      <xdr:rowOff>28575</xdr:rowOff>
    </xdr:from>
    <xdr:to>
      <xdr:col>15</xdr:col>
      <xdr:colOff>361950</xdr:colOff>
      <xdr:row>104</xdr:row>
      <xdr:rowOff>104775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113</xdr:row>
      <xdr:rowOff>19050</xdr:rowOff>
    </xdr:from>
    <xdr:to>
      <xdr:col>15</xdr:col>
      <xdr:colOff>352425</xdr:colOff>
      <xdr:row>129</xdr:row>
      <xdr:rowOff>85725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9524</xdr:colOff>
      <xdr:row>138</xdr:row>
      <xdr:rowOff>19049</xdr:rowOff>
    </xdr:from>
    <xdr:to>
      <xdr:col>15</xdr:col>
      <xdr:colOff>371475</xdr:colOff>
      <xdr:row>154</xdr:row>
      <xdr:rowOff>47624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400048</xdr:colOff>
      <xdr:row>163</xdr:row>
      <xdr:rowOff>19051</xdr:rowOff>
    </xdr:from>
    <xdr:to>
      <xdr:col>15</xdr:col>
      <xdr:colOff>323849</xdr:colOff>
      <xdr:row>179</xdr:row>
      <xdr:rowOff>76200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9524</xdr:colOff>
      <xdr:row>188</xdr:row>
      <xdr:rowOff>9525</xdr:rowOff>
    </xdr:from>
    <xdr:to>
      <xdr:col>15</xdr:col>
      <xdr:colOff>295274</xdr:colOff>
      <xdr:row>204</xdr:row>
      <xdr:rowOff>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123824</xdr:colOff>
      <xdr:row>213</xdr:row>
      <xdr:rowOff>9525</xdr:rowOff>
    </xdr:from>
    <xdr:to>
      <xdr:col>15</xdr:col>
      <xdr:colOff>352425</xdr:colOff>
      <xdr:row>230</xdr:row>
      <xdr:rowOff>161925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400050</xdr:colOff>
      <xdr:row>19</xdr:row>
      <xdr:rowOff>66674</xdr:rowOff>
    </xdr:from>
    <xdr:to>
      <xdr:col>8</xdr:col>
      <xdr:colOff>66675</xdr:colOff>
      <xdr:row>29</xdr:row>
      <xdr:rowOff>171449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123824</xdr:colOff>
      <xdr:row>390</xdr:row>
      <xdr:rowOff>9525</xdr:rowOff>
    </xdr:from>
    <xdr:to>
      <xdr:col>15</xdr:col>
      <xdr:colOff>352425</xdr:colOff>
      <xdr:row>407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9523</xdr:colOff>
      <xdr:row>240</xdr:row>
      <xdr:rowOff>28575</xdr:rowOff>
    </xdr:from>
    <xdr:to>
      <xdr:col>15</xdr:col>
      <xdr:colOff>380999</xdr:colOff>
      <xdr:row>256</xdr:row>
      <xdr:rowOff>161926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9523</xdr:colOff>
      <xdr:row>265</xdr:row>
      <xdr:rowOff>28575</xdr:rowOff>
    </xdr:from>
    <xdr:to>
      <xdr:col>15</xdr:col>
      <xdr:colOff>361950</xdr:colOff>
      <xdr:row>281</xdr:row>
      <xdr:rowOff>104775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290</xdr:row>
      <xdr:rowOff>19050</xdr:rowOff>
    </xdr:from>
    <xdr:to>
      <xdr:col>15</xdr:col>
      <xdr:colOff>352425</xdr:colOff>
      <xdr:row>306</xdr:row>
      <xdr:rowOff>85725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9524</xdr:colOff>
      <xdr:row>315</xdr:row>
      <xdr:rowOff>19049</xdr:rowOff>
    </xdr:from>
    <xdr:to>
      <xdr:col>15</xdr:col>
      <xdr:colOff>371475</xdr:colOff>
      <xdr:row>331</xdr:row>
      <xdr:rowOff>47624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400048</xdr:colOff>
      <xdr:row>340</xdr:row>
      <xdr:rowOff>19051</xdr:rowOff>
    </xdr:from>
    <xdr:to>
      <xdr:col>15</xdr:col>
      <xdr:colOff>323849</xdr:colOff>
      <xdr:row>356</xdr:row>
      <xdr:rowOff>76200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9524</xdr:colOff>
      <xdr:row>365</xdr:row>
      <xdr:rowOff>9525</xdr:rowOff>
    </xdr:from>
    <xdr:to>
      <xdr:col>15</xdr:col>
      <xdr:colOff>295274</xdr:colOff>
      <xdr:row>381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123824</xdr:colOff>
      <xdr:row>417</xdr:row>
      <xdr:rowOff>9525</xdr:rowOff>
    </xdr:from>
    <xdr:to>
      <xdr:col>15</xdr:col>
      <xdr:colOff>352425</xdr:colOff>
      <xdr:row>434</xdr:row>
      <xdr:rowOff>161925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123825</xdr:rowOff>
    </xdr:from>
    <xdr:to>
      <xdr:col>5</xdr:col>
      <xdr:colOff>581025</xdr:colOff>
      <xdr:row>16</xdr:row>
      <xdr:rowOff>33336</xdr:rowOff>
    </xdr:to>
    <xdr:graphicFrame macro="">
      <xdr:nvGraphicFramePr>
        <xdr:cNvPr id="2" name="グラフ 1" title="理解度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685798</xdr:colOff>
      <xdr:row>20</xdr:row>
      <xdr:rowOff>119062</xdr:rowOff>
    </xdr:from>
    <xdr:to>
      <xdr:col>5</xdr:col>
      <xdr:colOff>605591</xdr:colOff>
      <xdr:row>33</xdr:row>
      <xdr:rowOff>47625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37</xdr:row>
      <xdr:rowOff>95250</xdr:rowOff>
    </xdr:from>
    <xdr:to>
      <xdr:col>5</xdr:col>
      <xdr:colOff>600074</xdr:colOff>
      <xdr:row>50</xdr:row>
      <xdr:rowOff>23813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54</xdr:row>
      <xdr:rowOff>133350</xdr:rowOff>
    </xdr:from>
    <xdr:to>
      <xdr:col>5</xdr:col>
      <xdr:colOff>628650</xdr:colOff>
      <xdr:row>67</xdr:row>
      <xdr:rowOff>61913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B91"/>
  <sheetViews>
    <sheetView tabSelected="1" workbookViewId="0"/>
  </sheetViews>
  <sheetFormatPr defaultRowHeight="13.5" x14ac:dyDescent="0.15"/>
  <sheetData>
    <row r="2" spans="1:2" ht="25.5" customHeight="1" x14ac:dyDescent="0.15">
      <c r="A2" s="137" t="s">
        <v>164</v>
      </c>
      <c r="B2" s="124" t="s">
        <v>165</v>
      </c>
    </row>
    <row r="3" spans="1:2" ht="13.5" customHeight="1" x14ac:dyDescent="0.15">
      <c r="A3" s="137"/>
      <c r="B3" t="s">
        <v>185</v>
      </c>
    </row>
    <row r="4" spans="1:2" ht="13.5" customHeight="1" x14ac:dyDescent="0.15">
      <c r="A4" s="137"/>
      <c r="B4" s="124"/>
    </row>
    <row r="5" spans="1:2" ht="13.5" customHeight="1" x14ac:dyDescent="0.15">
      <c r="A5" s="137"/>
      <c r="B5" s="124"/>
    </row>
    <row r="6" spans="1:2" ht="13.5" customHeight="1" x14ac:dyDescent="0.15">
      <c r="A6" s="137"/>
      <c r="B6" s="124"/>
    </row>
    <row r="7" spans="1:2" ht="13.5" customHeight="1" x14ac:dyDescent="0.15">
      <c r="A7" s="137"/>
      <c r="B7" s="124"/>
    </row>
    <row r="8" spans="1:2" ht="13.5" customHeight="1" x14ac:dyDescent="0.15">
      <c r="A8" s="137"/>
      <c r="B8" s="124"/>
    </row>
    <row r="9" spans="1:2" ht="13.5" customHeight="1" x14ac:dyDescent="0.15">
      <c r="A9" s="137"/>
      <c r="B9" s="124"/>
    </row>
    <row r="10" spans="1:2" ht="13.5" customHeight="1" x14ac:dyDescent="0.15">
      <c r="A10" s="137"/>
      <c r="B10" s="124"/>
    </row>
    <row r="11" spans="1:2" ht="13.5" customHeight="1" x14ac:dyDescent="0.15">
      <c r="A11" s="137"/>
      <c r="B11" s="124"/>
    </row>
    <row r="12" spans="1:2" ht="13.5" customHeight="1" x14ac:dyDescent="0.15">
      <c r="A12" s="137"/>
      <c r="B12" s="124"/>
    </row>
    <row r="13" spans="1:2" ht="13.5" customHeight="1" x14ac:dyDescent="0.15">
      <c r="A13" s="137"/>
      <c r="B13" s="124"/>
    </row>
    <row r="14" spans="1:2" ht="13.5" customHeight="1" x14ac:dyDescent="0.15">
      <c r="A14" s="137"/>
      <c r="B14" s="124"/>
    </row>
    <row r="15" spans="1:2" ht="13.5" customHeight="1" x14ac:dyDescent="0.15">
      <c r="A15" s="137"/>
      <c r="B15" s="124"/>
    </row>
    <row r="16" spans="1:2" x14ac:dyDescent="0.15">
      <c r="B16" t="s">
        <v>189</v>
      </c>
    </row>
    <row r="17" spans="2:2" x14ac:dyDescent="0.15">
      <c r="B17" s="144" t="s">
        <v>190</v>
      </c>
    </row>
    <row r="35" spans="2:2" x14ac:dyDescent="0.15">
      <c r="B35" t="s">
        <v>186</v>
      </c>
    </row>
    <row r="36" spans="2:2" x14ac:dyDescent="0.15">
      <c r="B36" s="144" t="s">
        <v>190</v>
      </c>
    </row>
    <row r="54" spans="1:2" ht="25.5" customHeight="1" x14ac:dyDescent="0.15">
      <c r="A54" s="137" t="s">
        <v>166</v>
      </c>
      <c r="B54" s="124" t="s">
        <v>167</v>
      </c>
    </row>
    <row r="55" spans="1:2" x14ac:dyDescent="0.15">
      <c r="B55" t="s">
        <v>168</v>
      </c>
    </row>
    <row r="69" spans="1:2" ht="25.5" customHeight="1" x14ac:dyDescent="0.15">
      <c r="A69" s="137" t="s">
        <v>169</v>
      </c>
      <c r="B69" s="124" t="s">
        <v>170</v>
      </c>
    </row>
    <row r="70" spans="1:2" x14ac:dyDescent="0.15">
      <c r="B70" t="s">
        <v>172</v>
      </c>
    </row>
    <row r="71" spans="1:2" x14ac:dyDescent="0.15">
      <c r="B71" t="s">
        <v>171</v>
      </c>
    </row>
    <row r="89" spans="1:2" ht="25.5" customHeight="1" x14ac:dyDescent="0.15">
      <c r="A89" s="137" t="s">
        <v>173</v>
      </c>
      <c r="B89" s="124" t="s">
        <v>174</v>
      </c>
    </row>
    <row r="90" spans="1:2" x14ac:dyDescent="0.15">
      <c r="B90" t="s">
        <v>175</v>
      </c>
    </row>
    <row r="91" spans="1:2" x14ac:dyDescent="0.15">
      <c r="B91" t="s">
        <v>176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X72"/>
  <sheetViews>
    <sheetView workbookViewId="0">
      <pane xSplit="2" ySplit="9" topLeftCell="C10" activePane="bottomRight" state="frozen"/>
      <selection pane="topRight" activeCell="C1" sqref="C1"/>
      <selection pane="bottomLeft" activeCell="A5" sqref="A5"/>
      <selection pane="bottomRight" activeCell="U12" sqref="U12"/>
    </sheetView>
  </sheetViews>
  <sheetFormatPr defaultRowHeight="13.5" x14ac:dyDescent="0.15"/>
  <cols>
    <col min="1" max="1" width="5.75" customWidth="1"/>
    <col min="2" max="2" width="15.75" customWidth="1"/>
    <col min="3" max="102" width="5.25" customWidth="1"/>
  </cols>
  <sheetData>
    <row r="2" spans="1:102" ht="20.25" customHeight="1" x14ac:dyDescent="0.15">
      <c r="B2" s="110" t="s">
        <v>178</v>
      </c>
      <c r="C2" t="s">
        <v>179</v>
      </c>
      <c r="D2" s="141"/>
      <c r="E2" t="s">
        <v>180</v>
      </c>
      <c r="F2" s="141"/>
      <c r="G2" t="s">
        <v>181</v>
      </c>
      <c r="H2" s="141"/>
      <c r="I2" t="s">
        <v>182</v>
      </c>
    </row>
    <row r="3" spans="1:102" ht="6" customHeight="1" x14ac:dyDescent="0.15"/>
    <row r="4" spans="1:102" ht="20.25" customHeight="1" x14ac:dyDescent="0.15">
      <c r="B4" s="110" t="s">
        <v>184</v>
      </c>
      <c r="C4" s="153"/>
      <c r="D4" s="154"/>
      <c r="E4" t="s">
        <v>183</v>
      </c>
    </row>
    <row r="5" spans="1:102" ht="7.5" customHeight="1" x14ac:dyDescent="0.15"/>
    <row r="6" spans="1:102" s="5" customFormat="1" ht="14.25" thickBot="1" x14ac:dyDescent="0.2"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26</v>
      </c>
      <c r="AC6" s="5">
        <v>27</v>
      </c>
      <c r="AD6" s="5">
        <v>28</v>
      </c>
      <c r="AE6" s="5">
        <v>29</v>
      </c>
      <c r="AF6" s="5">
        <v>30</v>
      </c>
      <c r="AG6" s="5">
        <v>31</v>
      </c>
      <c r="AH6" s="5">
        <v>32</v>
      </c>
      <c r="AI6" s="5">
        <v>33</v>
      </c>
      <c r="AJ6" s="5">
        <v>34</v>
      </c>
      <c r="AK6" s="5">
        <v>35</v>
      </c>
      <c r="AL6" s="5">
        <v>36</v>
      </c>
      <c r="AM6" s="5">
        <v>37</v>
      </c>
      <c r="AN6" s="5">
        <v>38</v>
      </c>
      <c r="AO6" s="5">
        <v>39</v>
      </c>
      <c r="AP6" s="5">
        <v>40</v>
      </c>
      <c r="AQ6" s="5">
        <v>41</v>
      </c>
      <c r="AR6" s="5">
        <v>42</v>
      </c>
      <c r="AS6" s="5">
        <v>43</v>
      </c>
      <c r="AT6" s="5">
        <v>44</v>
      </c>
      <c r="AU6" s="5">
        <v>45</v>
      </c>
      <c r="AV6" s="5">
        <v>46</v>
      </c>
      <c r="AW6" s="5">
        <v>47</v>
      </c>
      <c r="AX6" s="5">
        <v>48</v>
      </c>
      <c r="AY6" s="5">
        <v>49</v>
      </c>
      <c r="AZ6" s="5">
        <v>50</v>
      </c>
      <c r="BA6" s="5">
        <v>51</v>
      </c>
      <c r="BB6" s="5">
        <v>52</v>
      </c>
      <c r="BC6" s="5">
        <v>53</v>
      </c>
      <c r="BD6" s="5">
        <v>54</v>
      </c>
      <c r="BE6" s="5">
        <v>55</v>
      </c>
      <c r="BF6" s="5">
        <v>56</v>
      </c>
      <c r="BG6" s="5">
        <v>57</v>
      </c>
      <c r="BH6" s="5">
        <v>58</v>
      </c>
      <c r="BI6" s="5">
        <v>59</v>
      </c>
      <c r="BJ6" s="5">
        <v>60</v>
      </c>
      <c r="BK6" s="35">
        <v>61</v>
      </c>
      <c r="BL6" s="35">
        <v>62</v>
      </c>
      <c r="BM6" s="35">
        <v>63</v>
      </c>
      <c r="BN6" s="35">
        <v>64</v>
      </c>
      <c r="BO6" s="35">
        <v>65</v>
      </c>
      <c r="BP6" s="35">
        <v>66</v>
      </c>
      <c r="BQ6" s="35">
        <v>67</v>
      </c>
      <c r="BR6" s="35">
        <v>68</v>
      </c>
      <c r="BS6" s="35">
        <v>69</v>
      </c>
      <c r="BT6" s="35">
        <v>70</v>
      </c>
      <c r="BU6" s="35">
        <v>71</v>
      </c>
      <c r="BV6" s="35">
        <v>72</v>
      </c>
      <c r="BW6" s="35">
        <v>73</v>
      </c>
      <c r="BX6" s="35">
        <v>74</v>
      </c>
      <c r="BY6" s="35">
        <v>75</v>
      </c>
      <c r="BZ6" s="35">
        <v>76</v>
      </c>
      <c r="CA6" s="35">
        <v>77</v>
      </c>
      <c r="CB6" s="35">
        <v>78</v>
      </c>
      <c r="CC6" s="35">
        <v>79</v>
      </c>
      <c r="CD6" s="35">
        <v>80</v>
      </c>
      <c r="CE6" s="35">
        <v>81</v>
      </c>
      <c r="CF6" s="35">
        <v>82</v>
      </c>
      <c r="CG6" s="35">
        <v>83</v>
      </c>
      <c r="CH6" s="35">
        <v>84</v>
      </c>
      <c r="CI6" s="35">
        <v>85</v>
      </c>
      <c r="CJ6" s="35">
        <v>86</v>
      </c>
      <c r="CK6" s="35">
        <v>87</v>
      </c>
      <c r="CL6" s="35">
        <v>88</v>
      </c>
      <c r="CM6" s="35">
        <v>89</v>
      </c>
      <c r="CN6" s="35">
        <v>90</v>
      </c>
      <c r="CO6" s="35">
        <v>91</v>
      </c>
      <c r="CP6" s="35">
        <v>92</v>
      </c>
      <c r="CQ6" s="35">
        <v>93</v>
      </c>
      <c r="CR6" s="35">
        <v>94</v>
      </c>
      <c r="CS6" s="35">
        <v>95</v>
      </c>
      <c r="CT6" s="35">
        <v>96</v>
      </c>
      <c r="CU6" s="35">
        <v>97</v>
      </c>
      <c r="CV6" s="35">
        <v>98</v>
      </c>
      <c r="CW6" s="35">
        <v>99</v>
      </c>
      <c r="CX6" s="35">
        <v>100</v>
      </c>
    </row>
    <row r="7" spans="1:102" s="16" customFormat="1" x14ac:dyDescent="0.15">
      <c r="B7" s="20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2"/>
    </row>
    <row r="8" spans="1:102" s="35" customFormat="1" x14ac:dyDescent="0.15">
      <c r="B8" s="63" t="s">
        <v>27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5"/>
    </row>
    <row r="9" spans="1:102" s="16" customFormat="1" ht="14.25" thickBot="1" x14ac:dyDescent="0.2">
      <c r="B9" s="23" t="s">
        <v>28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5"/>
    </row>
    <row r="10" spans="1:102" ht="32.25" customHeight="1" x14ac:dyDescent="0.15">
      <c r="A10" s="155" t="s">
        <v>2</v>
      </c>
      <c r="B10" s="57" t="s">
        <v>10</v>
      </c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131"/>
    </row>
    <row r="11" spans="1:102" ht="32.25" customHeight="1" x14ac:dyDescent="0.15">
      <c r="A11" s="156"/>
      <c r="B11" s="14" t="s">
        <v>11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132"/>
    </row>
    <row r="12" spans="1:102" ht="32.25" customHeight="1" x14ac:dyDescent="0.15">
      <c r="A12" s="156"/>
      <c r="B12" s="14" t="s">
        <v>12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132"/>
    </row>
    <row r="13" spans="1:102" ht="32.25" customHeight="1" x14ac:dyDescent="0.15">
      <c r="A13" s="156"/>
      <c r="B13" s="14" t="s">
        <v>13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132"/>
    </row>
    <row r="14" spans="1:102" ht="32.25" customHeight="1" x14ac:dyDescent="0.15">
      <c r="A14" s="156"/>
      <c r="B14" s="14" t="s">
        <v>14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132"/>
    </row>
    <row r="15" spans="1:102" ht="32.25" customHeight="1" x14ac:dyDescent="0.15">
      <c r="A15" s="156"/>
      <c r="B15" s="14" t="s">
        <v>15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132"/>
    </row>
    <row r="16" spans="1:102" ht="32.25" customHeight="1" x14ac:dyDescent="0.15">
      <c r="A16" s="156"/>
      <c r="B16" s="14" t="s">
        <v>16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132"/>
    </row>
    <row r="17" spans="1:102" ht="32.25" customHeight="1" x14ac:dyDescent="0.15">
      <c r="A17" s="156"/>
      <c r="B17" s="14" t="s">
        <v>17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132"/>
    </row>
    <row r="18" spans="1:102" ht="32.25" customHeight="1" x14ac:dyDescent="0.15">
      <c r="A18" s="156"/>
      <c r="B18" s="14" t="s">
        <v>18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132"/>
    </row>
    <row r="19" spans="1:102" ht="32.25" customHeight="1" x14ac:dyDescent="0.15">
      <c r="A19" s="156"/>
      <c r="B19" s="14" t="s">
        <v>19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132"/>
    </row>
    <row r="20" spans="1:102" ht="32.25" customHeight="1" x14ac:dyDescent="0.15">
      <c r="A20" s="156"/>
      <c r="B20" s="14" t="s">
        <v>20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132"/>
    </row>
    <row r="21" spans="1:102" ht="32.25" customHeight="1" x14ac:dyDescent="0.15">
      <c r="A21" s="156"/>
      <c r="B21" s="14" t="s">
        <v>21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132"/>
    </row>
    <row r="22" spans="1:102" ht="32.25" customHeight="1" x14ac:dyDescent="0.15">
      <c r="A22" s="156"/>
      <c r="B22" s="14" t="s">
        <v>22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132"/>
    </row>
    <row r="23" spans="1:102" ht="32.25" customHeight="1" x14ac:dyDescent="0.15">
      <c r="A23" s="156"/>
      <c r="B23" s="14" t="s">
        <v>23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132"/>
    </row>
    <row r="24" spans="1:102" ht="32.25" customHeight="1" x14ac:dyDescent="0.15">
      <c r="A24" s="156"/>
      <c r="B24" s="14" t="s">
        <v>24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132"/>
    </row>
    <row r="25" spans="1:102" ht="32.25" customHeight="1" thickBot="1" x14ac:dyDescent="0.2">
      <c r="A25" s="157"/>
      <c r="B25" s="60" t="s">
        <v>25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133"/>
    </row>
    <row r="26" spans="1:102" ht="32.25" customHeight="1" x14ac:dyDescent="0.15">
      <c r="A26" s="158" t="s">
        <v>3</v>
      </c>
      <c r="B26" s="54" t="s">
        <v>10</v>
      </c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134"/>
    </row>
    <row r="27" spans="1:102" ht="32.25" customHeight="1" x14ac:dyDescent="0.15">
      <c r="A27" s="158"/>
      <c r="B27" s="15" t="s">
        <v>11</v>
      </c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35"/>
    </row>
    <row r="28" spans="1:102" ht="32.25" customHeight="1" x14ac:dyDescent="0.15">
      <c r="A28" s="158"/>
      <c r="B28" s="15" t="s">
        <v>12</v>
      </c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35"/>
    </row>
    <row r="29" spans="1:102" ht="32.25" customHeight="1" x14ac:dyDescent="0.15">
      <c r="A29" s="158"/>
      <c r="B29" s="15" t="s">
        <v>13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35"/>
    </row>
    <row r="30" spans="1:102" ht="32.25" customHeight="1" x14ac:dyDescent="0.15">
      <c r="A30" s="158"/>
      <c r="B30" s="15" t="s">
        <v>14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35"/>
    </row>
    <row r="31" spans="1:102" ht="32.25" customHeight="1" x14ac:dyDescent="0.15">
      <c r="A31" s="158"/>
      <c r="B31" s="15" t="s">
        <v>15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35"/>
    </row>
    <row r="32" spans="1:102" ht="32.25" customHeight="1" x14ac:dyDescent="0.15">
      <c r="A32" s="158"/>
      <c r="B32" s="15" t="s">
        <v>16</v>
      </c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35"/>
    </row>
    <row r="33" spans="1:102" ht="32.25" customHeight="1" x14ac:dyDescent="0.15">
      <c r="A33" s="158"/>
      <c r="B33" s="15" t="s">
        <v>17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35"/>
    </row>
    <row r="34" spans="1:102" ht="32.25" customHeight="1" x14ac:dyDescent="0.15">
      <c r="A34" s="158"/>
      <c r="B34" s="15" t="s">
        <v>18</v>
      </c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35"/>
    </row>
    <row r="35" spans="1:102" ht="32.25" customHeight="1" x14ac:dyDescent="0.15">
      <c r="A35" s="158"/>
      <c r="B35" s="15" t="s">
        <v>19</v>
      </c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35"/>
    </row>
    <row r="36" spans="1:102" ht="32.25" customHeight="1" x14ac:dyDescent="0.15">
      <c r="A36" s="158"/>
      <c r="B36" s="15" t="s">
        <v>20</v>
      </c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35"/>
    </row>
    <row r="37" spans="1:102" ht="32.25" customHeight="1" x14ac:dyDescent="0.15">
      <c r="A37" s="158"/>
      <c r="B37" s="15" t="s">
        <v>21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35"/>
    </row>
    <row r="38" spans="1:102" ht="32.25" customHeight="1" x14ac:dyDescent="0.15">
      <c r="A38" s="158"/>
      <c r="B38" s="15" t="s">
        <v>22</v>
      </c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35"/>
    </row>
    <row r="39" spans="1:102" ht="32.25" customHeight="1" x14ac:dyDescent="0.15">
      <c r="A39" s="158"/>
      <c r="B39" s="15" t="s">
        <v>23</v>
      </c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35"/>
    </row>
    <row r="40" spans="1:102" ht="32.25" customHeight="1" x14ac:dyDescent="0.15">
      <c r="A40" s="158"/>
      <c r="B40" s="15" t="s">
        <v>24</v>
      </c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35"/>
    </row>
    <row r="41" spans="1:102" ht="32.25" customHeight="1" thickBot="1" x14ac:dyDescent="0.2">
      <c r="A41" s="159"/>
      <c r="B41" s="17" t="s">
        <v>25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36"/>
    </row>
    <row r="43" spans="1:102" x14ac:dyDescent="0.15">
      <c r="C43" s="149" t="s">
        <v>0</v>
      </c>
      <c r="D43" s="149"/>
      <c r="E43" s="149"/>
      <c r="F43" s="149"/>
      <c r="G43" s="149"/>
      <c r="H43" s="149"/>
      <c r="I43" s="149"/>
      <c r="J43" s="68"/>
      <c r="L43" s="150" t="s">
        <v>1</v>
      </c>
      <c r="M43" s="151"/>
      <c r="N43" s="151"/>
      <c r="O43" s="151"/>
      <c r="P43" s="151"/>
      <c r="Q43" s="151"/>
      <c r="R43" s="152"/>
      <c r="U43" s="160" t="s">
        <v>4</v>
      </c>
      <c r="V43" s="160"/>
      <c r="W43" s="160"/>
      <c r="X43" s="160"/>
      <c r="Y43" s="160"/>
      <c r="Z43" s="160"/>
      <c r="AA43" s="160"/>
      <c r="AB43" s="160"/>
      <c r="AC43" s="160"/>
      <c r="AD43" s="160"/>
      <c r="AE43" s="68"/>
      <c r="AG43" s="148" t="s">
        <v>26</v>
      </c>
      <c r="AH43" s="148"/>
      <c r="AI43" s="148"/>
      <c r="AJ43" s="148"/>
      <c r="AK43" s="148"/>
      <c r="AL43" s="148"/>
      <c r="AM43" s="148"/>
      <c r="AN43" s="148"/>
      <c r="AQ43" s="148" t="s">
        <v>28</v>
      </c>
      <c r="AR43" s="148"/>
      <c r="AS43" s="148"/>
      <c r="AT43" s="148"/>
      <c r="AU43" s="148"/>
      <c r="AV43" s="148"/>
      <c r="AW43" s="148"/>
      <c r="AX43" s="148"/>
    </row>
    <row r="44" spans="1:102" x14ac:dyDescent="0.15">
      <c r="C44" s="11">
        <v>1</v>
      </c>
      <c r="D44" s="11">
        <v>2</v>
      </c>
      <c r="E44" s="11">
        <v>3</v>
      </c>
      <c r="F44" s="11">
        <v>4</v>
      </c>
      <c r="G44" s="11">
        <v>5</v>
      </c>
      <c r="H44" s="51">
        <v>6</v>
      </c>
      <c r="I44" s="11">
        <v>0</v>
      </c>
      <c r="J44" s="5"/>
      <c r="K44" s="5"/>
      <c r="L44" s="11">
        <v>1</v>
      </c>
      <c r="M44" s="11">
        <v>2</v>
      </c>
      <c r="N44" s="11">
        <v>3</v>
      </c>
      <c r="O44" s="11">
        <v>4</v>
      </c>
      <c r="P44" s="51">
        <v>5</v>
      </c>
      <c r="Q44" s="11">
        <v>6</v>
      </c>
      <c r="R44" s="11">
        <v>0</v>
      </c>
      <c r="U44" s="147" t="s">
        <v>45</v>
      </c>
      <c r="V44" s="147"/>
      <c r="W44" s="147"/>
      <c r="X44" s="147"/>
      <c r="Y44" s="147"/>
      <c r="Z44" s="147"/>
      <c r="AA44" s="147"/>
      <c r="AB44" s="147"/>
      <c r="AC44" s="147"/>
      <c r="AD44" s="147"/>
      <c r="AE44" s="68"/>
      <c r="AG44" s="75" t="s">
        <v>55</v>
      </c>
      <c r="AH44" s="76" t="s">
        <v>56</v>
      </c>
      <c r="AI44" s="76" t="s">
        <v>57</v>
      </c>
      <c r="AJ44" s="76" t="s">
        <v>58</v>
      </c>
      <c r="AK44" s="76" t="s">
        <v>59</v>
      </c>
      <c r="AL44" s="76" t="s">
        <v>60</v>
      </c>
      <c r="AM44" s="76" t="s">
        <v>42</v>
      </c>
      <c r="AN44" s="76" t="s">
        <v>63</v>
      </c>
      <c r="AQ44" s="29">
        <v>1</v>
      </c>
      <c r="AR44" s="29">
        <v>2</v>
      </c>
      <c r="AS44" s="29">
        <v>3</v>
      </c>
      <c r="AT44" s="29">
        <v>4</v>
      </c>
      <c r="AU44" s="29">
        <v>5</v>
      </c>
      <c r="AV44" s="75" t="s">
        <v>193</v>
      </c>
      <c r="AW44" s="76" t="s">
        <v>62</v>
      </c>
      <c r="AX44" s="77" t="s">
        <v>63</v>
      </c>
    </row>
    <row r="45" spans="1:102" ht="31.5" x14ac:dyDescent="0.15">
      <c r="B45" s="12" t="s">
        <v>10</v>
      </c>
      <c r="C45" s="13">
        <f t="shared" ref="C45:I54" si="0">COUNTIF($C10:$CX10,C$44)</f>
        <v>0</v>
      </c>
      <c r="D45" s="13">
        <f t="shared" si="0"/>
        <v>0</v>
      </c>
      <c r="E45" s="13">
        <f t="shared" si="0"/>
        <v>0</v>
      </c>
      <c r="F45" s="13">
        <f t="shared" si="0"/>
        <v>0</v>
      </c>
      <c r="G45" s="13">
        <f t="shared" si="0"/>
        <v>0</v>
      </c>
      <c r="H45" s="13">
        <f t="shared" si="0"/>
        <v>0</v>
      </c>
      <c r="I45" s="13">
        <f t="shared" si="0"/>
        <v>0</v>
      </c>
      <c r="L45" s="13">
        <f t="shared" ref="L45:R54" si="1">COUNTIF($C26:$CX26,L$44)</f>
        <v>0</v>
      </c>
      <c r="M45" s="13">
        <f t="shared" si="1"/>
        <v>0</v>
      </c>
      <c r="N45" s="13">
        <f t="shared" si="1"/>
        <v>0</v>
      </c>
      <c r="O45" s="13">
        <f t="shared" si="1"/>
        <v>0</v>
      </c>
      <c r="P45" s="13">
        <f t="shared" si="1"/>
        <v>0</v>
      </c>
      <c r="Q45" s="13">
        <f t="shared" si="1"/>
        <v>0</v>
      </c>
      <c r="R45" s="13">
        <f t="shared" si="1"/>
        <v>0</v>
      </c>
      <c r="U45" s="78" t="s">
        <v>35</v>
      </c>
      <c r="V45" s="79" t="s">
        <v>36</v>
      </c>
      <c r="W45" s="79" t="s">
        <v>37</v>
      </c>
      <c r="X45" s="79" t="s">
        <v>38</v>
      </c>
      <c r="Y45" s="79" t="s">
        <v>39</v>
      </c>
      <c r="Z45" s="79" t="s">
        <v>40</v>
      </c>
      <c r="AA45" s="79" t="s">
        <v>61</v>
      </c>
      <c r="AB45" s="79" t="s">
        <v>44</v>
      </c>
      <c r="AC45" s="80" t="s">
        <v>41</v>
      </c>
      <c r="AD45" s="79" t="s">
        <v>42</v>
      </c>
      <c r="AG45" s="13">
        <f>COUNTIF(C8:CX8,1)</f>
        <v>0</v>
      </c>
      <c r="AH45" s="13">
        <f>COUNTIF(C8:CX8,2)</f>
        <v>0</v>
      </c>
      <c r="AI45" s="13">
        <f>COUNTIF(C8:CX8,3)</f>
        <v>0</v>
      </c>
      <c r="AJ45" s="13">
        <f>COUNTIF(C8:CX8,4)</f>
        <v>0</v>
      </c>
      <c r="AK45" s="13">
        <f>COUNTIF(C8:CX8,5)</f>
        <v>0</v>
      </c>
      <c r="AL45" s="33">
        <f>COUNTIF(C8:CX8,6)</f>
        <v>0</v>
      </c>
      <c r="AM45" s="13">
        <f>COUNTIF(C8:CX8,7)</f>
        <v>0</v>
      </c>
      <c r="AN45" s="13">
        <f>COUNTIF(C8:CX8,0)</f>
        <v>0</v>
      </c>
      <c r="AQ45" s="13">
        <f>COUNTIF(C9:CX9,1)</f>
        <v>0</v>
      </c>
      <c r="AR45" s="13">
        <f>COUNTIF(C9:CX9,2)</f>
        <v>0</v>
      </c>
      <c r="AS45" s="13">
        <f>COUNTIF(C9:CX9,3)</f>
        <v>0</v>
      </c>
      <c r="AT45" s="13">
        <f>COUNTIF(C9:CX9,4)</f>
        <v>0</v>
      </c>
      <c r="AU45" s="13">
        <f>COUNTIF(C9:CX9,5)</f>
        <v>0</v>
      </c>
      <c r="AV45" s="13">
        <f>COUNTIF(C9:CX9,6)</f>
        <v>0</v>
      </c>
      <c r="AW45" s="13">
        <f>COUNTIF(C9:CX9,7)</f>
        <v>0</v>
      </c>
      <c r="AX45" s="13">
        <f>COUNTIF(C9:CX9,0)</f>
        <v>0</v>
      </c>
    </row>
    <row r="46" spans="1:102" ht="31.5" x14ac:dyDescent="0.15">
      <c r="B46" s="12" t="s">
        <v>11</v>
      </c>
      <c r="C46" s="13">
        <f t="shared" si="0"/>
        <v>0</v>
      </c>
      <c r="D46" s="13">
        <f t="shared" si="0"/>
        <v>0</v>
      </c>
      <c r="E46" s="13">
        <f t="shared" si="0"/>
        <v>0</v>
      </c>
      <c r="F46" s="13">
        <f t="shared" si="0"/>
        <v>0</v>
      </c>
      <c r="G46" s="13">
        <f t="shared" si="0"/>
        <v>0</v>
      </c>
      <c r="H46" s="13">
        <f t="shared" si="0"/>
        <v>0</v>
      </c>
      <c r="I46" s="13">
        <f t="shared" si="0"/>
        <v>0</v>
      </c>
      <c r="L46" s="13">
        <f t="shared" si="1"/>
        <v>0</v>
      </c>
      <c r="M46" s="13">
        <f t="shared" si="1"/>
        <v>0</v>
      </c>
      <c r="N46" s="13">
        <f t="shared" si="1"/>
        <v>0</v>
      </c>
      <c r="O46" s="13">
        <f t="shared" si="1"/>
        <v>0</v>
      </c>
      <c r="P46" s="13">
        <f t="shared" si="1"/>
        <v>0</v>
      </c>
      <c r="Q46" s="13">
        <f t="shared" si="1"/>
        <v>0</v>
      </c>
      <c r="R46" s="13">
        <f t="shared" si="1"/>
        <v>0</v>
      </c>
      <c r="U46" s="71">
        <f>COUNTIF(C7:CX7,1)</f>
        <v>0</v>
      </c>
      <c r="V46" s="71">
        <f>COUNTIF(C7:CX7,2)</f>
        <v>0</v>
      </c>
      <c r="W46" s="71">
        <f>COUNTIF(C7:CX7,3)</f>
        <v>0</v>
      </c>
      <c r="X46" s="71">
        <f>COUNTIF(C7:CX7,4)</f>
        <v>0</v>
      </c>
      <c r="Y46" s="71">
        <f>COUNTIF(C7:CX7,5)</f>
        <v>0</v>
      </c>
      <c r="Z46" s="71">
        <f>COUNTIF(C7:CX7,6)</f>
        <v>0</v>
      </c>
      <c r="AA46" s="71">
        <f>COUNTIF(C7:CX7,7)</f>
        <v>0</v>
      </c>
      <c r="AB46" s="71">
        <f>COUNTIF(C7:CX7,8)</f>
        <v>0</v>
      </c>
      <c r="AC46" s="71">
        <f>COUNTIF(C7:CX7,9)</f>
        <v>0</v>
      </c>
      <c r="AD46" s="71">
        <f>COUNTIF(C7:CX7,10)</f>
        <v>0</v>
      </c>
      <c r="AM46" t="s">
        <v>117</v>
      </c>
      <c r="AN46">
        <f>SUM(AG45:AN45)</f>
        <v>0</v>
      </c>
      <c r="AW46" t="s">
        <v>117</v>
      </c>
      <c r="AX46">
        <f>SUM(AQ45:AX45)</f>
        <v>0</v>
      </c>
    </row>
    <row r="47" spans="1:102" ht="21" customHeight="1" x14ac:dyDescent="0.15">
      <c r="B47" s="12" t="s">
        <v>12</v>
      </c>
      <c r="C47" s="13">
        <f t="shared" si="0"/>
        <v>0</v>
      </c>
      <c r="D47" s="13">
        <f t="shared" si="0"/>
        <v>0</v>
      </c>
      <c r="E47" s="13">
        <f t="shared" si="0"/>
        <v>0</v>
      </c>
      <c r="F47" s="13">
        <f t="shared" si="0"/>
        <v>0</v>
      </c>
      <c r="G47" s="13">
        <f t="shared" si="0"/>
        <v>0</v>
      </c>
      <c r="H47" s="13">
        <f t="shared" si="0"/>
        <v>0</v>
      </c>
      <c r="I47" s="13">
        <f t="shared" si="0"/>
        <v>0</v>
      </c>
      <c r="L47" s="13">
        <f t="shared" si="1"/>
        <v>0</v>
      </c>
      <c r="M47" s="13">
        <f t="shared" si="1"/>
        <v>0</v>
      </c>
      <c r="N47" s="13">
        <f t="shared" si="1"/>
        <v>0</v>
      </c>
      <c r="O47" s="13">
        <f t="shared" si="1"/>
        <v>0</v>
      </c>
      <c r="P47" s="13">
        <f t="shared" si="1"/>
        <v>0</v>
      </c>
      <c r="Q47" s="13">
        <f t="shared" si="1"/>
        <v>0</v>
      </c>
      <c r="R47" s="13">
        <f t="shared" si="1"/>
        <v>0</v>
      </c>
      <c r="U47" s="82" t="s">
        <v>43</v>
      </c>
      <c r="V47" s="83" t="s">
        <v>46</v>
      </c>
      <c r="W47" s="83" t="s">
        <v>47</v>
      </c>
      <c r="X47" s="83" t="s">
        <v>48</v>
      </c>
      <c r="Y47" s="83" t="s">
        <v>49</v>
      </c>
      <c r="Z47" s="83" t="s">
        <v>50</v>
      </c>
      <c r="AA47" s="83" t="s">
        <v>51</v>
      </c>
      <c r="AB47" s="83" t="s">
        <v>192</v>
      </c>
      <c r="AC47" s="83" t="s">
        <v>53</v>
      </c>
      <c r="AD47" s="83" t="s">
        <v>52</v>
      </c>
    </row>
    <row r="48" spans="1:102" ht="21" customHeight="1" x14ac:dyDescent="0.15">
      <c r="B48" s="12" t="s">
        <v>13</v>
      </c>
      <c r="C48" s="13">
        <f t="shared" si="0"/>
        <v>0</v>
      </c>
      <c r="D48" s="13">
        <f t="shared" si="0"/>
        <v>0</v>
      </c>
      <c r="E48" s="13">
        <f t="shared" si="0"/>
        <v>0</v>
      </c>
      <c r="F48" s="13">
        <f t="shared" si="0"/>
        <v>0</v>
      </c>
      <c r="G48" s="13">
        <f t="shared" si="0"/>
        <v>0</v>
      </c>
      <c r="H48" s="13">
        <f t="shared" si="0"/>
        <v>0</v>
      </c>
      <c r="I48" s="13">
        <f t="shared" si="0"/>
        <v>0</v>
      </c>
      <c r="L48" s="13">
        <f t="shared" si="1"/>
        <v>0</v>
      </c>
      <c r="M48" s="13">
        <f t="shared" si="1"/>
        <v>0</v>
      </c>
      <c r="N48" s="13">
        <f t="shared" si="1"/>
        <v>0</v>
      </c>
      <c r="O48" s="13">
        <f t="shared" si="1"/>
        <v>0</v>
      </c>
      <c r="P48" s="13">
        <f t="shared" si="1"/>
        <v>0</v>
      </c>
      <c r="Q48" s="13">
        <f t="shared" si="1"/>
        <v>0</v>
      </c>
      <c r="R48" s="13">
        <f t="shared" si="1"/>
        <v>0</v>
      </c>
      <c r="U48" s="71">
        <f>COUNTIF(C7:CX7,11)</f>
        <v>0</v>
      </c>
      <c r="V48" s="71">
        <f>COUNTIF(C7:CX7,12)</f>
        <v>0</v>
      </c>
      <c r="W48" s="71">
        <f>COUNTIF(C7:CX7,13)</f>
        <v>0</v>
      </c>
      <c r="X48" s="71">
        <f>COUNTIF(C7:CX7,14)</f>
        <v>0</v>
      </c>
      <c r="Y48" s="71">
        <f>COUNTIF(C7:CX7,15)</f>
        <v>0</v>
      </c>
      <c r="Z48" s="71">
        <f>COUNTIF(C7:CX7,16)</f>
        <v>0</v>
      </c>
      <c r="AA48" s="71">
        <f>COUNTIF(C7:CX7,17)</f>
        <v>0</v>
      </c>
      <c r="AB48" s="71">
        <f>COUNTIF(C7:CX7,18)</f>
        <v>0</v>
      </c>
      <c r="AC48" s="71">
        <f>COUNTIF(C7:CX7,19)</f>
        <v>0</v>
      </c>
      <c r="AD48" s="71">
        <f>COUNTIF(C7:CX7,20)</f>
        <v>0</v>
      </c>
    </row>
    <row r="49" spans="2:30" ht="21" customHeight="1" x14ac:dyDescent="0.15">
      <c r="B49" s="12" t="s">
        <v>14</v>
      </c>
      <c r="C49" s="13">
        <f t="shared" si="0"/>
        <v>0</v>
      </c>
      <c r="D49" s="13">
        <f t="shared" si="0"/>
        <v>0</v>
      </c>
      <c r="E49" s="13">
        <f t="shared" si="0"/>
        <v>0</v>
      </c>
      <c r="F49" s="13">
        <f t="shared" si="0"/>
        <v>0</v>
      </c>
      <c r="G49" s="13">
        <f t="shared" si="0"/>
        <v>0</v>
      </c>
      <c r="H49" s="13">
        <f t="shared" si="0"/>
        <v>0</v>
      </c>
      <c r="I49" s="13">
        <f t="shared" si="0"/>
        <v>0</v>
      </c>
      <c r="L49" s="13">
        <f t="shared" si="1"/>
        <v>0</v>
      </c>
      <c r="M49" s="13">
        <f t="shared" si="1"/>
        <v>0</v>
      </c>
      <c r="N49" s="13">
        <f t="shared" si="1"/>
        <v>0</v>
      </c>
      <c r="O49" s="13">
        <f t="shared" si="1"/>
        <v>0</v>
      </c>
      <c r="P49" s="13">
        <f t="shared" si="1"/>
        <v>0</v>
      </c>
      <c r="Q49" s="13">
        <f t="shared" si="1"/>
        <v>0</v>
      </c>
      <c r="R49" s="13">
        <f t="shared" si="1"/>
        <v>0</v>
      </c>
      <c r="U49" s="81" t="s">
        <v>54</v>
      </c>
      <c r="V49" s="46" t="s">
        <v>42</v>
      </c>
      <c r="W49" s="82" t="s">
        <v>191</v>
      </c>
      <c r="X49" s="72"/>
      <c r="Y49" s="72"/>
      <c r="Z49" s="72"/>
      <c r="AA49" s="72"/>
      <c r="AB49" s="72"/>
    </row>
    <row r="50" spans="2:30" ht="31.5" customHeight="1" x14ac:dyDescent="0.15">
      <c r="B50" s="12" t="s">
        <v>15</v>
      </c>
      <c r="C50" s="13">
        <f t="shared" si="0"/>
        <v>0</v>
      </c>
      <c r="D50" s="13">
        <f t="shared" si="0"/>
        <v>0</v>
      </c>
      <c r="E50" s="13">
        <f t="shared" si="0"/>
        <v>0</v>
      </c>
      <c r="F50" s="13">
        <f t="shared" si="0"/>
        <v>0</v>
      </c>
      <c r="G50" s="13">
        <f t="shared" si="0"/>
        <v>0</v>
      </c>
      <c r="H50" s="13">
        <f t="shared" si="0"/>
        <v>0</v>
      </c>
      <c r="I50" s="13">
        <f t="shared" si="0"/>
        <v>0</v>
      </c>
      <c r="L50" s="13">
        <f t="shared" si="1"/>
        <v>0</v>
      </c>
      <c r="M50" s="13">
        <f t="shared" si="1"/>
        <v>0</v>
      </c>
      <c r="N50" s="13">
        <f t="shared" si="1"/>
        <v>0</v>
      </c>
      <c r="O50" s="13">
        <f t="shared" si="1"/>
        <v>0</v>
      </c>
      <c r="P50" s="13">
        <f t="shared" si="1"/>
        <v>0</v>
      </c>
      <c r="Q50" s="13">
        <f t="shared" si="1"/>
        <v>0</v>
      </c>
      <c r="R50" s="13">
        <f t="shared" si="1"/>
        <v>0</v>
      </c>
      <c r="U50" s="73">
        <f>COUNTIF(C7:CX7,21)</f>
        <v>0</v>
      </c>
      <c r="V50" s="73">
        <f>COUNTIF(C7:CX7,22)</f>
        <v>0</v>
      </c>
      <c r="W50" s="73">
        <f>COUNTIF(C7:CX7,0)</f>
        <v>0</v>
      </c>
      <c r="Y50" s="3"/>
      <c r="Z50" s="84" t="s">
        <v>65</v>
      </c>
      <c r="AA50" s="3">
        <f>SUM(U46:AD46)</f>
        <v>0</v>
      </c>
      <c r="AB50" s="3"/>
      <c r="AC50" s="3" t="s">
        <v>117</v>
      </c>
      <c r="AD50" s="3">
        <f>SUM(U46:AD46)+SUM(U48:AD48)+SUM(U50:W50)</f>
        <v>0</v>
      </c>
    </row>
    <row r="51" spans="2:30" ht="21" x14ac:dyDescent="0.15">
      <c r="B51" s="12" t="s">
        <v>16</v>
      </c>
      <c r="C51" s="13">
        <f t="shared" si="0"/>
        <v>0</v>
      </c>
      <c r="D51" s="13">
        <f t="shared" si="0"/>
        <v>0</v>
      </c>
      <c r="E51" s="13">
        <f t="shared" si="0"/>
        <v>0</v>
      </c>
      <c r="F51" s="13">
        <f t="shared" si="0"/>
        <v>0</v>
      </c>
      <c r="G51" s="13">
        <f t="shared" si="0"/>
        <v>0</v>
      </c>
      <c r="H51" s="13">
        <f t="shared" si="0"/>
        <v>0</v>
      </c>
      <c r="I51" s="13">
        <f t="shared" si="0"/>
        <v>0</v>
      </c>
      <c r="L51" s="13">
        <f t="shared" si="1"/>
        <v>0</v>
      </c>
      <c r="M51" s="13">
        <f t="shared" si="1"/>
        <v>0</v>
      </c>
      <c r="N51" s="13">
        <f t="shared" si="1"/>
        <v>0</v>
      </c>
      <c r="O51" s="13">
        <f t="shared" si="1"/>
        <v>0</v>
      </c>
      <c r="P51" s="13">
        <f t="shared" si="1"/>
        <v>0</v>
      </c>
      <c r="Q51" s="13">
        <f t="shared" si="1"/>
        <v>0</v>
      </c>
      <c r="R51" s="13">
        <f t="shared" si="1"/>
        <v>0</v>
      </c>
      <c r="U51" s="74"/>
      <c r="V51" s="3"/>
      <c r="W51" s="3"/>
      <c r="X51" s="3"/>
      <c r="Y51" s="3"/>
      <c r="Z51" s="3"/>
      <c r="AA51" s="3"/>
    </row>
    <row r="52" spans="2:30" ht="21" x14ac:dyDescent="0.15">
      <c r="B52" s="12" t="s">
        <v>17</v>
      </c>
      <c r="C52" s="13">
        <f t="shared" si="0"/>
        <v>0</v>
      </c>
      <c r="D52" s="13">
        <f t="shared" si="0"/>
        <v>0</v>
      </c>
      <c r="E52" s="13">
        <f t="shared" si="0"/>
        <v>0</v>
      </c>
      <c r="F52" s="13">
        <f t="shared" si="0"/>
        <v>0</v>
      </c>
      <c r="G52" s="13">
        <f t="shared" si="0"/>
        <v>0</v>
      </c>
      <c r="H52" s="13">
        <f t="shared" si="0"/>
        <v>0</v>
      </c>
      <c r="I52" s="13">
        <f t="shared" si="0"/>
        <v>0</v>
      </c>
      <c r="L52" s="13">
        <f t="shared" si="1"/>
        <v>0</v>
      </c>
      <c r="M52" s="13">
        <f t="shared" si="1"/>
        <v>0</v>
      </c>
      <c r="N52" s="13">
        <f t="shared" si="1"/>
        <v>0</v>
      </c>
      <c r="O52" s="13">
        <f t="shared" si="1"/>
        <v>0</v>
      </c>
      <c r="P52" s="13">
        <f t="shared" si="1"/>
        <v>0</v>
      </c>
      <c r="Q52" s="13">
        <f t="shared" si="1"/>
        <v>0</v>
      </c>
      <c r="R52" s="13">
        <f t="shared" si="1"/>
        <v>0</v>
      </c>
    </row>
    <row r="53" spans="2:30" ht="21" customHeight="1" x14ac:dyDescent="0.15">
      <c r="B53" s="12" t="s">
        <v>18</v>
      </c>
      <c r="C53" s="13">
        <f t="shared" si="0"/>
        <v>0</v>
      </c>
      <c r="D53" s="13">
        <f t="shared" si="0"/>
        <v>0</v>
      </c>
      <c r="E53" s="13">
        <f t="shared" si="0"/>
        <v>0</v>
      </c>
      <c r="F53" s="13">
        <f t="shared" si="0"/>
        <v>0</v>
      </c>
      <c r="G53" s="13">
        <f t="shared" si="0"/>
        <v>0</v>
      </c>
      <c r="H53" s="13">
        <f t="shared" si="0"/>
        <v>0</v>
      </c>
      <c r="I53" s="13">
        <f t="shared" si="0"/>
        <v>0</v>
      </c>
      <c r="L53" s="13">
        <f t="shared" si="1"/>
        <v>0</v>
      </c>
      <c r="M53" s="13">
        <f t="shared" si="1"/>
        <v>0</v>
      </c>
      <c r="N53" s="13">
        <f t="shared" si="1"/>
        <v>0</v>
      </c>
      <c r="O53" s="13">
        <f t="shared" si="1"/>
        <v>0</v>
      </c>
      <c r="P53" s="13">
        <f t="shared" si="1"/>
        <v>0</v>
      </c>
      <c r="Q53" s="13">
        <f t="shared" si="1"/>
        <v>0</v>
      </c>
      <c r="R53" s="13">
        <f t="shared" si="1"/>
        <v>0</v>
      </c>
    </row>
    <row r="54" spans="2:30" ht="21" customHeight="1" x14ac:dyDescent="0.15">
      <c r="B54" s="12" t="s">
        <v>19</v>
      </c>
      <c r="C54" s="13">
        <f t="shared" si="0"/>
        <v>0</v>
      </c>
      <c r="D54" s="13">
        <f t="shared" si="0"/>
        <v>0</v>
      </c>
      <c r="E54" s="13">
        <f t="shared" si="0"/>
        <v>0</v>
      </c>
      <c r="F54" s="13">
        <f t="shared" si="0"/>
        <v>0</v>
      </c>
      <c r="G54" s="13">
        <f t="shared" si="0"/>
        <v>0</v>
      </c>
      <c r="H54" s="13">
        <f t="shared" si="0"/>
        <v>0</v>
      </c>
      <c r="I54" s="13">
        <f t="shared" si="0"/>
        <v>0</v>
      </c>
      <c r="L54" s="13">
        <f t="shared" si="1"/>
        <v>0</v>
      </c>
      <c r="M54" s="13">
        <f t="shared" si="1"/>
        <v>0</v>
      </c>
      <c r="N54" s="13">
        <f t="shared" si="1"/>
        <v>0</v>
      </c>
      <c r="O54" s="13">
        <f t="shared" si="1"/>
        <v>0</v>
      </c>
      <c r="P54" s="13">
        <f t="shared" si="1"/>
        <v>0</v>
      </c>
      <c r="Q54" s="13">
        <f t="shared" si="1"/>
        <v>0</v>
      </c>
      <c r="R54" s="13">
        <f t="shared" si="1"/>
        <v>0</v>
      </c>
    </row>
    <row r="55" spans="2:30" ht="21" customHeight="1" x14ac:dyDescent="0.15">
      <c r="B55" s="12" t="s">
        <v>20</v>
      </c>
      <c r="C55" s="13">
        <f t="shared" ref="C55:I60" si="2">COUNTIF($C20:$CX20,C$44)</f>
        <v>0</v>
      </c>
      <c r="D55" s="13">
        <f t="shared" si="2"/>
        <v>0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3">
        <f t="shared" si="2"/>
        <v>0</v>
      </c>
      <c r="I55" s="13">
        <f t="shared" si="2"/>
        <v>0</v>
      </c>
      <c r="L55" s="13">
        <f t="shared" ref="L55:R60" si="3">COUNTIF($C36:$CX36,L$44)</f>
        <v>0</v>
      </c>
      <c r="M55" s="13">
        <f t="shared" si="3"/>
        <v>0</v>
      </c>
      <c r="N55" s="13">
        <f t="shared" si="3"/>
        <v>0</v>
      </c>
      <c r="O55" s="13">
        <f t="shared" si="3"/>
        <v>0</v>
      </c>
      <c r="P55" s="13">
        <f t="shared" si="3"/>
        <v>0</v>
      </c>
      <c r="Q55" s="13">
        <f t="shared" si="3"/>
        <v>0</v>
      </c>
      <c r="R55" s="13">
        <f t="shared" si="3"/>
        <v>0</v>
      </c>
    </row>
    <row r="56" spans="2:30" ht="31.5" x14ac:dyDescent="0.15">
      <c r="B56" s="12" t="s">
        <v>21</v>
      </c>
      <c r="C56" s="13">
        <f t="shared" si="2"/>
        <v>0</v>
      </c>
      <c r="D56" s="13">
        <f t="shared" si="2"/>
        <v>0</v>
      </c>
      <c r="E56" s="13">
        <f t="shared" si="2"/>
        <v>0</v>
      </c>
      <c r="F56" s="13">
        <f t="shared" si="2"/>
        <v>0</v>
      </c>
      <c r="G56" s="13">
        <f t="shared" si="2"/>
        <v>0</v>
      </c>
      <c r="H56" s="13">
        <f t="shared" si="2"/>
        <v>0</v>
      </c>
      <c r="I56" s="13">
        <f t="shared" si="2"/>
        <v>0</v>
      </c>
      <c r="L56" s="13">
        <f t="shared" si="3"/>
        <v>0</v>
      </c>
      <c r="M56" s="13">
        <f t="shared" si="3"/>
        <v>0</v>
      </c>
      <c r="N56" s="13">
        <f t="shared" si="3"/>
        <v>0</v>
      </c>
      <c r="O56" s="13">
        <f t="shared" si="3"/>
        <v>0</v>
      </c>
      <c r="P56" s="13">
        <f t="shared" si="3"/>
        <v>0</v>
      </c>
      <c r="Q56" s="13">
        <f t="shared" si="3"/>
        <v>0</v>
      </c>
      <c r="R56" s="13">
        <f t="shared" si="3"/>
        <v>0</v>
      </c>
    </row>
    <row r="57" spans="2:30" ht="32.25" customHeight="1" x14ac:dyDescent="0.15">
      <c r="B57" s="12" t="s">
        <v>22</v>
      </c>
      <c r="C57" s="13">
        <f t="shared" si="2"/>
        <v>0</v>
      </c>
      <c r="D57" s="13">
        <f t="shared" si="2"/>
        <v>0</v>
      </c>
      <c r="E57" s="13">
        <f t="shared" si="2"/>
        <v>0</v>
      </c>
      <c r="F57" s="13">
        <f t="shared" si="2"/>
        <v>0</v>
      </c>
      <c r="G57" s="13">
        <f t="shared" si="2"/>
        <v>0</v>
      </c>
      <c r="H57" s="13">
        <f t="shared" si="2"/>
        <v>0</v>
      </c>
      <c r="I57" s="13">
        <f t="shared" si="2"/>
        <v>0</v>
      </c>
      <c r="L57" s="13">
        <f t="shared" si="3"/>
        <v>0</v>
      </c>
      <c r="M57" s="13">
        <f t="shared" si="3"/>
        <v>0</v>
      </c>
      <c r="N57" s="13">
        <f t="shared" si="3"/>
        <v>0</v>
      </c>
      <c r="O57" s="13">
        <f t="shared" si="3"/>
        <v>0</v>
      </c>
      <c r="P57" s="13">
        <f t="shared" si="3"/>
        <v>0</v>
      </c>
      <c r="Q57" s="13">
        <f t="shared" si="3"/>
        <v>0</v>
      </c>
      <c r="R57" s="13">
        <f t="shared" si="3"/>
        <v>0</v>
      </c>
    </row>
    <row r="58" spans="2:30" ht="33" customHeight="1" x14ac:dyDescent="0.15">
      <c r="B58" s="12" t="s">
        <v>23</v>
      </c>
      <c r="C58" s="13">
        <f t="shared" si="2"/>
        <v>0</v>
      </c>
      <c r="D58" s="13">
        <f t="shared" si="2"/>
        <v>0</v>
      </c>
      <c r="E58" s="13">
        <f t="shared" si="2"/>
        <v>0</v>
      </c>
      <c r="F58" s="13">
        <f t="shared" si="2"/>
        <v>0</v>
      </c>
      <c r="G58" s="13">
        <f t="shared" si="2"/>
        <v>0</v>
      </c>
      <c r="H58" s="13">
        <f t="shared" si="2"/>
        <v>0</v>
      </c>
      <c r="I58" s="13">
        <f t="shared" si="2"/>
        <v>0</v>
      </c>
      <c r="L58" s="13">
        <f t="shared" si="3"/>
        <v>0</v>
      </c>
      <c r="M58" s="13">
        <f t="shared" si="3"/>
        <v>0</v>
      </c>
      <c r="N58" s="13">
        <f t="shared" si="3"/>
        <v>0</v>
      </c>
      <c r="O58" s="13">
        <f t="shared" si="3"/>
        <v>0</v>
      </c>
      <c r="P58" s="13">
        <f t="shared" si="3"/>
        <v>0</v>
      </c>
      <c r="Q58" s="13">
        <f t="shared" si="3"/>
        <v>0</v>
      </c>
      <c r="R58" s="13">
        <f t="shared" si="3"/>
        <v>0</v>
      </c>
    </row>
    <row r="59" spans="2:30" ht="32.25" customHeight="1" x14ac:dyDescent="0.15">
      <c r="B59" s="12" t="s">
        <v>24</v>
      </c>
      <c r="C59" s="13">
        <f t="shared" si="2"/>
        <v>0</v>
      </c>
      <c r="D59" s="13">
        <f t="shared" si="2"/>
        <v>0</v>
      </c>
      <c r="E59" s="13">
        <f t="shared" si="2"/>
        <v>0</v>
      </c>
      <c r="F59" s="13">
        <f t="shared" si="2"/>
        <v>0</v>
      </c>
      <c r="G59" s="13">
        <f t="shared" si="2"/>
        <v>0</v>
      </c>
      <c r="H59" s="13">
        <f t="shared" si="2"/>
        <v>0</v>
      </c>
      <c r="I59" s="13">
        <f t="shared" si="2"/>
        <v>0</v>
      </c>
      <c r="L59" s="13">
        <f t="shared" si="3"/>
        <v>0</v>
      </c>
      <c r="M59" s="13">
        <f t="shared" si="3"/>
        <v>0</v>
      </c>
      <c r="N59" s="13">
        <f t="shared" si="3"/>
        <v>0</v>
      </c>
      <c r="O59" s="13">
        <f t="shared" si="3"/>
        <v>0</v>
      </c>
      <c r="P59" s="13">
        <f t="shared" si="3"/>
        <v>0</v>
      </c>
      <c r="Q59" s="13">
        <f t="shared" si="3"/>
        <v>0</v>
      </c>
      <c r="R59" s="13">
        <f t="shared" si="3"/>
        <v>0</v>
      </c>
    </row>
    <row r="60" spans="2:30" ht="21" x14ac:dyDescent="0.15">
      <c r="B60" s="12" t="s">
        <v>25</v>
      </c>
      <c r="C60" s="13">
        <f t="shared" si="2"/>
        <v>0</v>
      </c>
      <c r="D60" s="13">
        <f t="shared" si="2"/>
        <v>0</v>
      </c>
      <c r="E60" s="13">
        <f t="shared" si="2"/>
        <v>0</v>
      </c>
      <c r="F60" s="13">
        <f t="shared" si="2"/>
        <v>0</v>
      </c>
      <c r="G60" s="13">
        <f t="shared" si="2"/>
        <v>0</v>
      </c>
      <c r="H60" s="13">
        <f t="shared" si="2"/>
        <v>0</v>
      </c>
      <c r="I60" s="13">
        <f t="shared" si="2"/>
        <v>0</v>
      </c>
      <c r="L60" s="13">
        <f t="shared" si="3"/>
        <v>0</v>
      </c>
      <c r="M60" s="13">
        <f t="shared" si="3"/>
        <v>0</v>
      </c>
      <c r="N60" s="13">
        <f t="shared" si="3"/>
        <v>0</v>
      </c>
      <c r="O60" s="13">
        <f t="shared" si="3"/>
        <v>0</v>
      </c>
      <c r="P60" s="13">
        <f t="shared" si="3"/>
        <v>0</v>
      </c>
      <c r="Q60" s="13">
        <f t="shared" si="3"/>
        <v>0</v>
      </c>
      <c r="R60" s="13">
        <f t="shared" si="3"/>
        <v>0</v>
      </c>
    </row>
    <row r="61" spans="2:30" ht="13.5" customHeight="1" x14ac:dyDescent="0.15">
      <c r="B61" s="6"/>
      <c r="C61" s="2"/>
      <c r="D61" s="2"/>
      <c r="E61" s="2"/>
      <c r="F61" s="2"/>
      <c r="G61" s="2"/>
      <c r="H61" s="2"/>
    </row>
    <row r="62" spans="2:30" x14ac:dyDescent="0.15">
      <c r="B62" s="6"/>
      <c r="C62" s="2"/>
      <c r="D62" s="2"/>
      <c r="E62" s="2"/>
      <c r="F62" s="2"/>
      <c r="G62" s="2"/>
      <c r="H62" s="2"/>
    </row>
    <row r="63" spans="2:30" x14ac:dyDescent="0.15">
      <c r="C63" t="s">
        <v>188</v>
      </c>
      <c r="I63" s="2"/>
      <c r="J63" s="70"/>
      <c r="L63" t="s">
        <v>188</v>
      </c>
    </row>
    <row r="64" spans="2:30" x14ac:dyDescent="0.15">
      <c r="B64" s="66"/>
      <c r="C64" s="2" t="s">
        <v>29</v>
      </c>
      <c r="D64" s="2"/>
      <c r="E64" s="2"/>
      <c r="F64" s="2"/>
      <c r="G64" s="2"/>
      <c r="H64" s="2"/>
      <c r="I64" s="2"/>
      <c r="L64" t="s">
        <v>29</v>
      </c>
    </row>
    <row r="65" spans="2:12" x14ac:dyDescent="0.15">
      <c r="B65" s="67"/>
      <c r="C65" s="2" t="s">
        <v>30</v>
      </c>
      <c r="D65" s="2"/>
      <c r="E65" s="2"/>
      <c r="F65" s="2"/>
      <c r="G65" s="2"/>
      <c r="H65" s="2"/>
      <c r="I65" s="2"/>
      <c r="L65" t="s">
        <v>30</v>
      </c>
    </row>
    <row r="66" spans="2:12" x14ac:dyDescent="0.15">
      <c r="B66" s="67"/>
      <c r="C66" s="2" t="s">
        <v>31</v>
      </c>
      <c r="D66" s="2"/>
      <c r="E66" s="2"/>
      <c r="F66" s="2"/>
      <c r="G66" s="2"/>
      <c r="H66" s="2"/>
      <c r="I66" s="2"/>
      <c r="L66" t="s">
        <v>31</v>
      </c>
    </row>
    <row r="67" spans="2:12" x14ac:dyDescent="0.15">
      <c r="B67" s="67"/>
      <c r="C67" s="2" t="s">
        <v>32</v>
      </c>
      <c r="D67" s="2"/>
      <c r="E67" s="2"/>
      <c r="F67" s="2"/>
      <c r="G67" s="2"/>
      <c r="H67" s="2"/>
      <c r="I67" s="2"/>
      <c r="L67" t="s">
        <v>32</v>
      </c>
    </row>
    <row r="68" spans="2:12" x14ac:dyDescent="0.15">
      <c r="B68" s="67"/>
      <c r="C68" t="s">
        <v>33</v>
      </c>
      <c r="I68" s="2"/>
      <c r="J68" s="69"/>
      <c r="L68" t="s">
        <v>33</v>
      </c>
    </row>
    <row r="69" spans="2:12" x14ac:dyDescent="0.15">
      <c r="B69" s="67"/>
      <c r="C69" t="s">
        <v>34</v>
      </c>
      <c r="I69" s="2"/>
      <c r="J69" s="70"/>
      <c r="L69" t="s">
        <v>34</v>
      </c>
    </row>
    <row r="70" spans="2:12" x14ac:dyDescent="0.15">
      <c r="I70" s="2"/>
      <c r="J70" s="70"/>
    </row>
    <row r="71" spans="2:12" x14ac:dyDescent="0.15">
      <c r="J71" s="70"/>
    </row>
    <row r="72" spans="2:12" x14ac:dyDescent="0.15">
      <c r="J72" s="70"/>
    </row>
  </sheetData>
  <mergeCells count="9">
    <mergeCell ref="A10:A25"/>
    <mergeCell ref="A26:A41"/>
    <mergeCell ref="AQ43:AX43"/>
    <mergeCell ref="U43:AD43"/>
    <mergeCell ref="U44:AD44"/>
    <mergeCell ref="AG43:AN43"/>
    <mergeCell ref="C43:I43"/>
    <mergeCell ref="L43:R43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W19"/>
  <sheetViews>
    <sheetView workbookViewId="0">
      <selection activeCell="G8" sqref="G8"/>
    </sheetView>
  </sheetViews>
  <sheetFormatPr defaultColWidth="5.25" defaultRowHeight="32.25" customHeight="1" x14ac:dyDescent="0.15"/>
  <cols>
    <col min="1" max="1" width="14.625" style="106" customWidth="1"/>
    <col min="2" max="2" width="5.25" customWidth="1"/>
  </cols>
  <sheetData>
    <row r="1" spans="1:101" ht="13.5" customHeight="1" x14ac:dyDescent="0.15"/>
    <row r="2" spans="1:101" s="35" customFormat="1" ht="13.5" customHeight="1" x14ac:dyDescent="0.15">
      <c r="A2" s="107"/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  <c r="AG2" s="35">
        <v>32</v>
      </c>
      <c r="AH2" s="35">
        <v>33</v>
      </c>
      <c r="AI2" s="35">
        <v>34</v>
      </c>
      <c r="AJ2" s="35">
        <v>35</v>
      </c>
      <c r="AK2" s="35">
        <v>36</v>
      </c>
      <c r="AL2" s="35">
        <v>37</v>
      </c>
      <c r="AM2" s="35">
        <v>38</v>
      </c>
      <c r="AN2" s="35">
        <v>39</v>
      </c>
      <c r="AO2" s="35">
        <v>40</v>
      </c>
      <c r="AP2" s="35">
        <v>41</v>
      </c>
      <c r="AQ2" s="35">
        <v>42</v>
      </c>
      <c r="AR2" s="35">
        <v>43</v>
      </c>
      <c r="AS2" s="35">
        <v>44</v>
      </c>
      <c r="AT2" s="35">
        <v>45</v>
      </c>
      <c r="AU2" s="35">
        <v>46</v>
      </c>
      <c r="AV2" s="35">
        <v>47</v>
      </c>
      <c r="AW2" s="35">
        <v>48</v>
      </c>
      <c r="AX2" s="35">
        <v>49</v>
      </c>
      <c r="AY2" s="35">
        <v>50</v>
      </c>
      <c r="AZ2" s="35">
        <v>51</v>
      </c>
      <c r="BA2" s="35">
        <v>52</v>
      </c>
      <c r="BB2" s="35">
        <v>53</v>
      </c>
      <c r="BC2" s="35">
        <v>54</v>
      </c>
      <c r="BD2" s="35">
        <v>55</v>
      </c>
      <c r="BE2" s="35">
        <v>56</v>
      </c>
      <c r="BF2" s="35">
        <v>57</v>
      </c>
      <c r="BG2" s="35">
        <v>58</v>
      </c>
      <c r="BH2" s="35">
        <v>59</v>
      </c>
      <c r="BI2" s="35">
        <v>60</v>
      </c>
      <c r="BJ2" s="35">
        <v>61</v>
      </c>
      <c r="BK2" s="35">
        <v>62</v>
      </c>
      <c r="BL2" s="35">
        <v>63</v>
      </c>
      <c r="BM2" s="35">
        <v>64</v>
      </c>
      <c r="BN2" s="35">
        <v>65</v>
      </c>
      <c r="BO2" s="35">
        <v>66</v>
      </c>
      <c r="BP2" s="35">
        <v>67</v>
      </c>
      <c r="BQ2" s="35">
        <v>68</v>
      </c>
      <c r="BR2" s="35">
        <v>69</v>
      </c>
      <c r="BS2" s="35">
        <v>70</v>
      </c>
      <c r="BT2" s="35">
        <v>71</v>
      </c>
      <c r="BU2" s="35">
        <v>72</v>
      </c>
      <c r="BV2" s="35">
        <v>73</v>
      </c>
      <c r="BW2" s="35">
        <v>74</v>
      </c>
      <c r="BX2" s="35">
        <v>75</v>
      </c>
      <c r="BY2" s="35">
        <v>76</v>
      </c>
      <c r="BZ2" s="35">
        <v>77</v>
      </c>
      <c r="CA2" s="35">
        <v>78</v>
      </c>
      <c r="CB2" s="35">
        <v>79</v>
      </c>
      <c r="CC2" s="35">
        <v>80</v>
      </c>
      <c r="CD2" s="35">
        <v>81</v>
      </c>
      <c r="CE2" s="35">
        <v>82</v>
      </c>
      <c r="CF2" s="35">
        <v>83</v>
      </c>
      <c r="CG2" s="35">
        <v>84</v>
      </c>
      <c r="CH2" s="35">
        <v>85</v>
      </c>
      <c r="CI2" s="35">
        <v>86</v>
      </c>
      <c r="CJ2" s="35">
        <v>87</v>
      </c>
      <c r="CK2" s="35">
        <v>88</v>
      </c>
      <c r="CL2" s="35">
        <v>89</v>
      </c>
      <c r="CM2" s="35">
        <v>90</v>
      </c>
      <c r="CN2" s="35">
        <v>91</v>
      </c>
      <c r="CO2" s="35">
        <v>92</v>
      </c>
      <c r="CP2" s="35">
        <v>93</v>
      </c>
      <c r="CQ2" s="35">
        <v>94</v>
      </c>
      <c r="CR2" s="35">
        <v>95</v>
      </c>
      <c r="CS2" s="35">
        <v>96</v>
      </c>
      <c r="CT2" s="35">
        <v>97</v>
      </c>
      <c r="CU2" s="35">
        <v>98</v>
      </c>
      <c r="CV2" s="35">
        <v>99</v>
      </c>
      <c r="CW2" s="35">
        <v>100</v>
      </c>
    </row>
    <row r="3" spans="1:101" ht="13.5" x14ac:dyDescent="0.15">
      <c r="A3" s="106" t="s">
        <v>118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05"/>
      <c r="BD3" s="105"/>
      <c r="BE3" s="105"/>
      <c r="BF3" s="105"/>
      <c r="BG3" s="105"/>
      <c r="BH3" s="119"/>
      <c r="BI3" s="11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19"/>
      <c r="CU3" s="119"/>
      <c r="CV3" s="119"/>
      <c r="CW3" s="119"/>
    </row>
    <row r="4" spans="1:101" ht="13.5" x14ac:dyDescent="0.15">
      <c r="A4" s="106" t="s">
        <v>119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05"/>
      <c r="BD4" s="105"/>
      <c r="BE4" s="105"/>
      <c r="BF4" s="105"/>
      <c r="BG4" s="105"/>
      <c r="BH4" s="119"/>
      <c r="BI4" s="11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19"/>
      <c r="CU4" s="119"/>
      <c r="CV4" s="119"/>
      <c r="CW4" s="119"/>
    </row>
    <row r="5" spans="1:101" ht="13.5" x14ac:dyDescent="0.15">
      <c r="A5" s="106" t="s">
        <v>120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05"/>
      <c r="BD5" s="105"/>
      <c r="BE5" s="105"/>
      <c r="BF5" s="105"/>
      <c r="BG5" s="105"/>
      <c r="BH5" s="119"/>
      <c r="BI5" s="11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19"/>
      <c r="CU5" s="119"/>
      <c r="CV5" s="119"/>
      <c r="CW5" s="119"/>
    </row>
    <row r="6" spans="1:101" ht="13.5" x14ac:dyDescent="0.15">
      <c r="A6" s="106" t="s">
        <v>162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05"/>
      <c r="BD6" s="105"/>
      <c r="BE6" s="105"/>
      <c r="BF6" s="105"/>
      <c r="BG6" s="105"/>
      <c r="BH6" s="119"/>
      <c r="BI6" s="11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19"/>
      <c r="CU6" s="119"/>
      <c r="CV6" s="119"/>
      <c r="CW6" s="119"/>
    </row>
    <row r="9" spans="1:101" ht="13.5" customHeight="1" x14ac:dyDescent="0.15">
      <c r="B9" s="108">
        <v>1</v>
      </c>
      <c r="C9" s="108">
        <v>2</v>
      </c>
      <c r="D9" s="108">
        <v>3</v>
      </c>
      <c r="E9" s="108">
        <v>4</v>
      </c>
      <c r="F9" s="108">
        <v>0</v>
      </c>
      <c r="G9" s="109" t="s">
        <v>121</v>
      </c>
      <c r="H9" t="s">
        <v>187</v>
      </c>
      <c r="M9" s="110" t="s">
        <v>123</v>
      </c>
      <c r="N9" t="s">
        <v>187</v>
      </c>
      <c r="S9" s="110" t="s">
        <v>125</v>
      </c>
      <c r="T9" t="s">
        <v>187</v>
      </c>
    </row>
    <row r="10" spans="1:101" ht="13.5" customHeight="1" x14ac:dyDescent="0.15">
      <c r="A10" s="111" t="s">
        <v>118</v>
      </c>
      <c r="B10" s="13">
        <f t="shared" ref="B10:F12" si="0">COUNTIF($B3:$CW3,B$9)</f>
        <v>0</v>
      </c>
      <c r="C10" s="13">
        <f t="shared" si="0"/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H10" t="s">
        <v>122</v>
      </c>
      <c r="N10" t="s">
        <v>124</v>
      </c>
      <c r="T10" t="s">
        <v>126</v>
      </c>
    </row>
    <row r="11" spans="1:101" ht="13.5" customHeight="1" x14ac:dyDescent="0.15">
      <c r="A11" s="111" t="s">
        <v>119</v>
      </c>
      <c r="B11" s="13">
        <f t="shared" si="0"/>
        <v>0</v>
      </c>
      <c r="C11" s="13">
        <f t="shared" si="0"/>
        <v>0</v>
      </c>
      <c r="D11" s="13">
        <f t="shared" si="0"/>
        <v>0</v>
      </c>
      <c r="E11" s="13">
        <f t="shared" si="0"/>
        <v>0</v>
      </c>
      <c r="F11" s="13">
        <f t="shared" si="0"/>
        <v>0</v>
      </c>
      <c r="H11" t="s">
        <v>127</v>
      </c>
      <c r="N11" t="s">
        <v>128</v>
      </c>
      <c r="T11" t="s">
        <v>129</v>
      </c>
    </row>
    <row r="12" spans="1:101" ht="13.5" x14ac:dyDescent="0.15">
      <c r="A12" s="111" t="s">
        <v>120</v>
      </c>
      <c r="B12" s="13">
        <f t="shared" si="0"/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H12" t="s">
        <v>130</v>
      </c>
      <c r="N12" t="s">
        <v>131</v>
      </c>
      <c r="T12" t="s">
        <v>132</v>
      </c>
    </row>
    <row r="13" spans="1:101" ht="13.5" customHeight="1" x14ac:dyDescent="0.15">
      <c r="A13" s="112"/>
      <c r="B13" s="2"/>
      <c r="C13" s="2"/>
      <c r="D13" s="2"/>
      <c r="E13" s="2"/>
      <c r="F13" s="2"/>
      <c r="H13" t="s">
        <v>133</v>
      </c>
      <c r="N13" t="s">
        <v>134</v>
      </c>
      <c r="T13" t="s">
        <v>135</v>
      </c>
    </row>
    <row r="14" spans="1:101" ht="13.5" customHeight="1" x14ac:dyDescent="0.15"/>
    <row r="15" spans="1:101" ht="13.5" customHeight="1" x14ac:dyDescent="0.15">
      <c r="B15" s="108">
        <v>1</v>
      </c>
      <c r="C15" s="108">
        <v>2</v>
      </c>
      <c r="D15" s="108">
        <v>3</v>
      </c>
      <c r="E15" s="108">
        <v>0</v>
      </c>
      <c r="G15" s="110" t="s">
        <v>163</v>
      </c>
      <c r="H15" t="s">
        <v>187</v>
      </c>
    </row>
    <row r="16" spans="1:101" ht="13.5" x14ac:dyDescent="0.15">
      <c r="A16" s="142" t="s">
        <v>162</v>
      </c>
      <c r="B16" s="13">
        <f>COUNTIF($B6:$CW6,B$15)</f>
        <v>0</v>
      </c>
      <c r="C16" s="13">
        <f>COUNTIF($B6:$CW6,C$15)</f>
        <v>0</v>
      </c>
      <c r="D16" s="13">
        <f>COUNTIF($B6:$CW6,D$15)</f>
        <v>0</v>
      </c>
      <c r="E16" s="13">
        <f>COUNTIF($B6:$CW6,E$15)</f>
        <v>0</v>
      </c>
      <c r="H16" t="s">
        <v>136</v>
      </c>
    </row>
    <row r="17" spans="8:8" customFormat="1" ht="13.5" customHeight="1" x14ac:dyDescent="0.15">
      <c r="H17" t="s">
        <v>137</v>
      </c>
    </row>
    <row r="18" spans="8:8" customFormat="1" ht="13.5" customHeight="1" x14ac:dyDescent="0.15">
      <c r="H18" t="s">
        <v>138</v>
      </c>
    </row>
    <row r="19" spans="8:8" customFormat="1" ht="13.5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0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E90" sqref="E90"/>
    </sheetView>
  </sheetViews>
  <sheetFormatPr defaultRowHeight="13.5" x14ac:dyDescent="0.15"/>
  <cols>
    <col min="1" max="1" width="10.5" customWidth="1"/>
    <col min="2" max="2" width="5.125" style="35" customWidth="1"/>
    <col min="3" max="3" width="53.5" style="127" customWidth="1"/>
  </cols>
  <sheetData>
    <row r="1" spans="1:3" s="124" customFormat="1" ht="30" customHeight="1" x14ac:dyDescent="0.15">
      <c r="A1" s="130" t="s">
        <v>161</v>
      </c>
      <c r="B1" s="123"/>
      <c r="C1" s="126" t="s">
        <v>158</v>
      </c>
    </row>
    <row r="2" spans="1:3" x14ac:dyDescent="0.15">
      <c r="A2" t="str">
        <f>IF(C2="","",MAX(A$1:A1)+1)</f>
        <v/>
      </c>
      <c r="B2" s="122">
        <v>1</v>
      </c>
      <c r="C2" s="138"/>
    </row>
    <row r="3" spans="1:3" x14ac:dyDescent="0.15">
      <c r="A3" t="str">
        <f>IF(C3="","",MAX(A$1:A2)+1)</f>
        <v/>
      </c>
      <c r="B3" s="122">
        <v>2</v>
      </c>
      <c r="C3" s="138"/>
    </row>
    <row r="4" spans="1:3" x14ac:dyDescent="0.15">
      <c r="A4" t="str">
        <f>IF(C4="","",MAX(A$1:A3)+1)</f>
        <v/>
      </c>
      <c r="B4" s="122">
        <v>3</v>
      </c>
      <c r="C4" s="138"/>
    </row>
    <row r="5" spans="1:3" x14ac:dyDescent="0.15">
      <c r="A5" t="str">
        <f>IF(C5="","",MAX(A$1:A4)+1)</f>
        <v/>
      </c>
      <c r="B5" s="122">
        <v>4</v>
      </c>
      <c r="C5" s="138"/>
    </row>
    <row r="6" spans="1:3" x14ac:dyDescent="0.15">
      <c r="A6" t="str">
        <f>IF(C6="","",MAX(A$1:A5)+1)</f>
        <v/>
      </c>
      <c r="B6" s="122">
        <v>5</v>
      </c>
      <c r="C6" s="138"/>
    </row>
    <row r="7" spans="1:3" x14ac:dyDescent="0.15">
      <c r="A7" t="str">
        <f>IF(C7="","",MAX(A$1:A6)+1)</f>
        <v/>
      </c>
      <c r="B7" s="122">
        <v>6</v>
      </c>
      <c r="C7" s="138"/>
    </row>
    <row r="8" spans="1:3" x14ac:dyDescent="0.15">
      <c r="A8" t="str">
        <f>IF(C8="","",MAX(A$1:A7)+1)</f>
        <v/>
      </c>
      <c r="B8" s="122">
        <v>7</v>
      </c>
      <c r="C8" s="138"/>
    </row>
    <row r="9" spans="1:3" x14ac:dyDescent="0.15">
      <c r="A9" t="str">
        <f>IF(C9="","",MAX(A$1:A8)+1)</f>
        <v/>
      </c>
      <c r="B9" s="122">
        <v>8</v>
      </c>
      <c r="C9" s="138"/>
    </row>
    <row r="10" spans="1:3" x14ac:dyDescent="0.15">
      <c r="A10" t="str">
        <f>IF(C10="","",MAX(A$1:A9)+1)</f>
        <v/>
      </c>
      <c r="B10" s="122">
        <v>9</v>
      </c>
      <c r="C10" s="138"/>
    </row>
    <row r="11" spans="1:3" x14ac:dyDescent="0.15">
      <c r="A11" t="str">
        <f>IF(C11="","",MAX(A$1:A10)+1)</f>
        <v/>
      </c>
      <c r="B11" s="122">
        <v>10</v>
      </c>
      <c r="C11" s="138"/>
    </row>
    <row r="12" spans="1:3" x14ac:dyDescent="0.15">
      <c r="A12" t="str">
        <f>IF(C12="","",MAX(A$1:A11)+1)</f>
        <v/>
      </c>
      <c r="B12" s="122">
        <v>11</v>
      </c>
      <c r="C12" s="138"/>
    </row>
    <row r="13" spans="1:3" x14ac:dyDescent="0.15">
      <c r="A13" t="str">
        <f>IF(C13="","",MAX(A$1:A12)+1)</f>
        <v/>
      </c>
      <c r="B13" s="122">
        <v>12</v>
      </c>
      <c r="C13" s="138"/>
    </row>
    <row r="14" spans="1:3" x14ac:dyDescent="0.15">
      <c r="A14" t="str">
        <f>IF(C14="","",MAX(A$1:A13)+1)</f>
        <v/>
      </c>
      <c r="B14" s="122">
        <v>13</v>
      </c>
      <c r="C14" s="138"/>
    </row>
    <row r="15" spans="1:3" x14ac:dyDescent="0.15">
      <c r="A15" t="str">
        <f>IF(C15="","",MAX(A$1:A14)+1)</f>
        <v/>
      </c>
      <c r="B15" s="122">
        <v>14</v>
      </c>
      <c r="C15" s="138"/>
    </row>
    <row r="16" spans="1:3" x14ac:dyDescent="0.15">
      <c r="A16" t="str">
        <f>IF(C16="","",MAX(A$1:A15)+1)</f>
        <v/>
      </c>
      <c r="B16" s="122">
        <v>15</v>
      </c>
      <c r="C16" s="138"/>
    </row>
    <row r="17" spans="1:3" x14ac:dyDescent="0.15">
      <c r="A17" t="str">
        <f>IF(C17="","",MAX(A$1:A16)+1)</f>
        <v/>
      </c>
      <c r="B17" s="122">
        <v>16</v>
      </c>
      <c r="C17" s="138"/>
    </row>
    <row r="18" spans="1:3" x14ac:dyDescent="0.15">
      <c r="A18" t="str">
        <f>IF(C18="","",MAX(A$1:A17)+1)</f>
        <v/>
      </c>
      <c r="B18" s="122">
        <v>17</v>
      </c>
      <c r="C18" s="138"/>
    </row>
    <row r="19" spans="1:3" x14ac:dyDescent="0.15">
      <c r="A19" t="str">
        <f>IF(C19="","",MAX(A$1:A18)+1)</f>
        <v/>
      </c>
      <c r="B19" s="122">
        <v>18</v>
      </c>
      <c r="C19" s="138"/>
    </row>
    <row r="20" spans="1:3" x14ac:dyDescent="0.15">
      <c r="A20" t="str">
        <f>IF(C20="","",MAX(A$1:A19)+1)</f>
        <v/>
      </c>
      <c r="B20" s="122">
        <v>19</v>
      </c>
      <c r="C20" s="138"/>
    </row>
    <row r="21" spans="1:3" x14ac:dyDescent="0.15">
      <c r="A21" t="str">
        <f>IF(C21="","",MAX(A$1:A20)+1)</f>
        <v/>
      </c>
      <c r="B21" s="122">
        <v>20</v>
      </c>
      <c r="C21" s="138"/>
    </row>
    <row r="22" spans="1:3" x14ac:dyDescent="0.15">
      <c r="A22" t="str">
        <f>IF(C22="","",MAX(A$1:A21)+1)</f>
        <v/>
      </c>
      <c r="B22" s="122">
        <v>21</v>
      </c>
      <c r="C22" s="138"/>
    </row>
    <row r="23" spans="1:3" x14ac:dyDescent="0.15">
      <c r="A23" t="str">
        <f>IF(C23="","",MAX(A$1:A22)+1)</f>
        <v/>
      </c>
      <c r="B23" s="122">
        <v>22</v>
      </c>
      <c r="C23" s="138"/>
    </row>
    <row r="24" spans="1:3" x14ac:dyDescent="0.15">
      <c r="A24" t="str">
        <f>IF(C24="","",MAX(A$1:A23)+1)</f>
        <v/>
      </c>
      <c r="B24" s="122">
        <v>23</v>
      </c>
      <c r="C24" s="138"/>
    </row>
    <row r="25" spans="1:3" x14ac:dyDescent="0.15">
      <c r="A25" t="str">
        <f>IF(C25="","",MAX(A$1:A24)+1)</f>
        <v/>
      </c>
      <c r="B25" s="122">
        <v>24</v>
      </c>
      <c r="C25" s="138"/>
    </row>
    <row r="26" spans="1:3" x14ac:dyDescent="0.15">
      <c r="A26" t="str">
        <f>IF(C26="","",MAX(A$1:A25)+1)</f>
        <v/>
      </c>
      <c r="B26" s="122">
        <v>25</v>
      </c>
      <c r="C26" s="138"/>
    </row>
    <row r="27" spans="1:3" x14ac:dyDescent="0.15">
      <c r="A27" t="str">
        <f>IF(C27="","",MAX(A$1:A26)+1)</f>
        <v/>
      </c>
      <c r="B27" s="122">
        <v>26</v>
      </c>
      <c r="C27" s="138"/>
    </row>
    <row r="28" spans="1:3" x14ac:dyDescent="0.15">
      <c r="A28" t="str">
        <f>IF(C28="","",MAX(A$1:A27)+1)</f>
        <v/>
      </c>
      <c r="B28" s="122">
        <v>27</v>
      </c>
      <c r="C28" s="138"/>
    </row>
    <row r="29" spans="1:3" x14ac:dyDescent="0.15">
      <c r="A29" t="str">
        <f>IF(C29="","",MAX(A$1:A28)+1)</f>
        <v/>
      </c>
      <c r="B29" s="122">
        <v>28</v>
      </c>
      <c r="C29" s="138"/>
    </row>
    <row r="30" spans="1:3" x14ac:dyDescent="0.15">
      <c r="A30" t="str">
        <f>IF(C30="","",MAX(A$1:A29)+1)</f>
        <v/>
      </c>
      <c r="B30" s="122">
        <v>29</v>
      </c>
      <c r="C30" s="138"/>
    </row>
    <row r="31" spans="1:3" x14ac:dyDescent="0.15">
      <c r="A31" t="str">
        <f>IF(C31="","",MAX(A$1:A30)+1)</f>
        <v/>
      </c>
      <c r="B31" s="122">
        <v>30</v>
      </c>
      <c r="C31" s="138"/>
    </row>
    <row r="32" spans="1:3" x14ac:dyDescent="0.15">
      <c r="A32" t="str">
        <f>IF(C32="","",MAX(A$1:A31)+1)</f>
        <v/>
      </c>
      <c r="B32" s="122">
        <v>31</v>
      </c>
      <c r="C32" s="138"/>
    </row>
    <row r="33" spans="1:3" x14ac:dyDescent="0.15">
      <c r="A33" t="str">
        <f>IF(C33="","",MAX(A$1:A32)+1)</f>
        <v/>
      </c>
      <c r="B33" s="122">
        <v>32</v>
      </c>
      <c r="C33" s="138"/>
    </row>
    <row r="34" spans="1:3" x14ac:dyDescent="0.15">
      <c r="A34" t="str">
        <f>IF(C34="","",MAX(A$1:A33)+1)</f>
        <v/>
      </c>
      <c r="B34" s="122">
        <v>33</v>
      </c>
      <c r="C34" s="138"/>
    </row>
    <row r="35" spans="1:3" x14ac:dyDescent="0.15">
      <c r="A35" t="str">
        <f>IF(C35="","",MAX(A$1:A34)+1)</f>
        <v/>
      </c>
      <c r="B35" s="122">
        <v>34</v>
      </c>
      <c r="C35" s="138"/>
    </row>
    <row r="36" spans="1:3" x14ac:dyDescent="0.15">
      <c r="A36" t="str">
        <f>IF(C36="","",MAX(A$1:A35)+1)</f>
        <v/>
      </c>
      <c r="B36" s="122">
        <v>35</v>
      </c>
      <c r="C36" s="138"/>
    </row>
    <row r="37" spans="1:3" x14ac:dyDescent="0.15">
      <c r="A37" t="str">
        <f>IF(C37="","",MAX(A$1:A36)+1)</f>
        <v/>
      </c>
      <c r="B37" s="122">
        <v>36</v>
      </c>
      <c r="C37" s="138"/>
    </row>
    <row r="38" spans="1:3" x14ac:dyDescent="0.15">
      <c r="A38" t="str">
        <f>IF(C38="","",MAX(A$1:A37)+1)</f>
        <v/>
      </c>
      <c r="B38" s="122">
        <v>37</v>
      </c>
      <c r="C38" s="138"/>
    </row>
    <row r="39" spans="1:3" x14ac:dyDescent="0.15">
      <c r="A39" t="str">
        <f>IF(C39="","",MAX(A$1:A38)+1)</f>
        <v/>
      </c>
      <c r="B39" s="122">
        <v>38</v>
      </c>
      <c r="C39" s="138"/>
    </row>
    <row r="40" spans="1:3" x14ac:dyDescent="0.15">
      <c r="A40" t="str">
        <f>IF(C40="","",MAX(A$1:A39)+1)</f>
        <v/>
      </c>
      <c r="B40" s="122">
        <v>39</v>
      </c>
      <c r="C40" s="138"/>
    </row>
    <row r="41" spans="1:3" x14ac:dyDescent="0.15">
      <c r="A41" t="str">
        <f>IF(C41="","",MAX(A$1:A40)+1)</f>
        <v/>
      </c>
      <c r="B41" s="122">
        <v>40</v>
      </c>
      <c r="C41" s="138"/>
    </row>
    <row r="42" spans="1:3" x14ac:dyDescent="0.15">
      <c r="A42" t="str">
        <f>IF(C42="","",MAX(A$1:A41)+1)</f>
        <v/>
      </c>
      <c r="B42" s="122">
        <v>41</v>
      </c>
      <c r="C42" s="138"/>
    </row>
    <row r="43" spans="1:3" x14ac:dyDescent="0.15">
      <c r="A43" t="str">
        <f>IF(C43="","",MAX(A$1:A42)+1)</f>
        <v/>
      </c>
      <c r="B43" s="122">
        <v>42</v>
      </c>
      <c r="C43" s="138"/>
    </row>
    <row r="44" spans="1:3" x14ac:dyDescent="0.15">
      <c r="A44" t="str">
        <f>IF(C44="","",MAX(A$1:A43)+1)</f>
        <v/>
      </c>
      <c r="B44" s="122">
        <v>43</v>
      </c>
      <c r="C44" s="138"/>
    </row>
    <row r="45" spans="1:3" x14ac:dyDescent="0.15">
      <c r="A45" t="str">
        <f>IF(C45="","",MAX(A$1:A44)+1)</f>
        <v/>
      </c>
      <c r="B45" s="122">
        <v>44</v>
      </c>
      <c r="C45" s="138"/>
    </row>
    <row r="46" spans="1:3" x14ac:dyDescent="0.15">
      <c r="A46" t="str">
        <f>IF(C46="","",MAX(A$1:A45)+1)</f>
        <v/>
      </c>
      <c r="B46" s="122">
        <v>45</v>
      </c>
      <c r="C46" s="138"/>
    </row>
    <row r="47" spans="1:3" x14ac:dyDescent="0.15">
      <c r="A47" t="str">
        <f>IF(C47="","",MAX(A$1:A46)+1)</f>
        <v/>
      </c>
      <c r="B47" s="122">
        <v>46</v>
      </c>
      <c r="C47" s="138"/>
    </row>
    <row r="48" spans="1:3" x14ac:dyDescent="0.15">
      <c r="A48" t="str">
        <f>IF(C48="","",MAX(A$1:A47)+1)</f>
        <v/>
      </c>
      <c r="B48" s="122">
        <v>47</v>
      </c>
      <c r="C48" s="138"/>
    </row>
    <row r="49" spans="1:3" x14ac:dyDescent="0.15">
      <c r="A49" t="str">
        <f>IF(C49="","",MAX(A$1:A48)+1)</f>
        <v/>
      </c>
      <c r="B49" s="122">
        <v>48</v>
      </c>
      <c r="C49" s="138"/>
    </row>
    <row r="50" spans="1:3" x14ac:dyDescent="0.15">
      <c r="A50" t="str">
        <f>IF(C50="","",MAX(A$1:A49)+1)</f>
        <v/>
      </c>
      <c r="B50" s="122">
        <v>49</v>
      </c>
      <c r="C50" s="138"/>
    </row>
    <row r="51" spans="1:3" x14ac:dyDescent="0.15">
      <c r="A51" t="str">
        <f>IF(C51="","",MAX(A$1:A50)+1)</f>
        <v/>
      </c>
      <c r="B51" s="122">
        <v>50</v>
      </c>
      <c r="C51" s="138"/>
    </row>
    <row r="52" spans="1:3" x14ac:dyDescent="0.15">
      <c r="A52" t="str">
        <f>IF(C52="","",MAX(A$1:A51)+1)</f>
        <v/>
      </c>
      <c r="B52" s="122">
        <v>51</v>
      </c>
      <c r="C52" s="138"/>
    </row>
    <row r="53" spans="1:3" x14ac:dyDescent="0.15">
      <c r="A53" t="str">
        <f>IF(C53="","",MAX(A$1:A52)+1)</f>
        <v/>
      </c>
      <c r="B53" s="122">
        <v>52</v>
      </c>
      <c r="C53" s="138"/>
    </row>
    <row r="54" spans="1:3" x14ac:dyDescent="0.15">
      <c r="A54" t="str">
        <f>IF(C54="","",MAX(A$1:A53)+1)</f>
        <v/>
      </c>
      <c r="B54" s="122">
        <v>53</v>
      </c>
      <c r="C54" s="138"/>
    </row>
    <row r="55" spans="1:3" x14ac:dyDescent="0.15">
      <c r="A55" t="str">
        <f>IF(C55="","",MAX(A$1:A54)+1)</f>
        <v/>
      </c>
      <c r="B55" s="122">
        <v>54</v>
      </c>
      <c r="C55" s="139"/>
    </row>
    <row r="56" spans="1:3" x14ac:dyDescent="0.15">
      <c r="A56" t="str">
        <f>IF(C56="","",MAX(A$1:A55)+1)</f>
        <v/>
      </c>
      <c r="B56" s="122">
        <v>55</v>
      </c>
      <c r="C56" s="138"/>
    </row>
    <row r="57" spans="1:3" x14ac:dyDescent="0.15">
      <c r="A57" t="str">
        <f>IF(C57="","",MAX(A$1:A56)+1)</f>
        <v/>
      </c>
      <c r="B57" s="122">
        <v>56</v>
      </c>
      <c r="C57" s="138"/>
    </row>
    <row r="58" spans="1:3" x14ac:dyDescent="0.15">
      <c r="A58" t="str">
        <f>IF(C58="","",MAX(A$1:A57)+1)</f>
        <v/>
      </c>
      <c r="B58" s="122">
        <v>57</v>
      </c>
      <c r="C58" s="138"/>
    </row>
    <row r="59" spans="1:3" x14ac:dyDescent="0.15">
      <c r="A59" t="str">
        <f>IF(C59="","",MAX(A$1:A58)+1)</f>
        <v/>
      </c>
      <c r="B59" s="122">
        <v>58</v>
      </c>
      <c r="C59" s="138"/>
    </row>
    <row r="60" spans="1:3" x14ac:dyDescent="0.15">
      <c r="A60" t="str">
        <f>IF(C60="","",MAX(A$1:A59)+1)</f>
        <v/>
      </c>
      <c r="B60" s="122">
        <v>59</v>
      </c>
      <c r="C60" s="138"/>
    </row>
    <row r="61" spans="1:3" x14ac:dyDescent="0.15">
      <c r="A61" t="str">
        <f>IF(C61="","",MAX(A$1:A60)+1)</f>
        <v/>
      </c>
      <c r="B61" s="122">
        <v>60</v>
      </c>
      <c r="C61" s="138"/>
    </row>
    <row r="62" spans="1:3" x14ac:dyDescent="0.15">
      <c r="A62" t="str">
        <f>IF(C62="","",MAX(A$1:A61)+1)</f>
        <v/>
      </c>
      <c r="B62" s="128">
        <v>61</v>
      </c>
      <c r="C62" s="138"/>
    </row>
    <row r="63" spans="1:3" x14ac:dyDescent="0.15">
      <c r="A63" t="str">
        <f>IF(C63="","",MAX(A$1:A62)+1)</f>
        <v/>
      </c>
      <c r="B63" s="128">
        <v>62</v>
      </c>
      <c r="C63" s="138"/>
    </row>
    <row r="64" spans="1:3" x14ac:dyDescent="0.15">
      <c r="A64" t="str">
        <f>IF(C64="","",MAX(A$1:A63)+1)</f>
        <v/>
      </c>
      <c r="B64" s="128">
        <v>63</v>
      </c>
      <c r="C64" s="138"/>
    </row>
    <row r="65" spans="1:3" x14ac:dyDescent="0.15">
      <c r="A65" t="str">
        <f>IF(C65="","",MAX(A$1:A64)+1)</f>
        <v/>
      </c>
      <c r="B65" s="128">
        <v>64</v>
      </c>
      <c r="C65" s="138"/>
    </row>
    <row r="66" spans="1:3" x14ac:dyDescent="0.15">
      <c r="A66" t="str">
        <f>IF(C66="","",MAX(A$1:A65)+1)</f>
        <v/>
      </c>
      <c r="B66" s="128">
        <v>65</v>
      </c>
      <c r="C66" s="138"/>
    </row>
    <row r="67" spans="1:3" x14ac:dyDescent="0.15">
      <c r="A67" t="str">
        <f>IF(C67="","",MAX(A$1:A66)+1)</f>
        <v/>
      </c>
      <c r="B67" s="128">
        <v>66</v>
      </c>
      <c r="C67" s="138"/>
    </row>
    <row r="68" spans="1:3" x14ac:dyDescent="0.15">
      <c r="A68" t="str">
        <f>IF(C68="","",MAX(A$1:A67)+1)</f>
        <v/>
      </c>
      <c r="B68" s="128">
        <v>67</v>
      </c>
      <c r="C68" s="138"/>
    </row>
    <row r="69" spans="1:3" x14ac:dyDescent="0.15">
      <c r="A69" t="str">
        <f>IF(C69="","",MAX(A$1:A68)+1)</f>
        <v/>
      </c>
      <c r="B69" s="128">
        <v>68</v>
      </c>
      <c r="C69" s="138"/>
    </row>
    <row r="70" spans="1:3" x14ac:dyDescent="0.15">
      <c r="A70" t="str">
        <f>IF(C70="","",MAX(A$1:A69)+1)</f>
        <v/>
      </c>
      <c r="B70" s="128">
        <v>69</v>
      </c>
      <c r="C70" s="138"/>
    </row>
    <row r="71" spans="1:3" x14ac:dyDescent="0.15">
      <c r="A71" t="str">
        <f>IF(C71="","",MAX(A$1:A70)+1)</f>
        <v/>
      </c>
      <c r="B71" s="128">
        <v>70</v>
      </c>
      <c r="C71" s="138"/>
    </row>
    <row r="72" spans="1:3" x14ac:dyDescent="0.15">
      <c r="A72" t="str">
        <f>IF(C72="","",MAX(A$1:A71)+1)</f>
        <v/>
      </c>
      <c r="B72" s="128">
        <v>71</v>
      </c>
      <c r="C72" s="138"/>
    </row>
    <row r="73" spans="1:3" x14ac:dyDescent="0.15">
      <c r="A73" t="str">
        <f>IF(C73="","",MAX(A$1:A72)+1)</f>
        <v/>
      </c>
      <c r="B73" s="128">
        <v>72</v>
      </c>
      <c r="C73" s="138"/>
    </row>
    <row r="74" spans="1:3" x14ac:dyDescent="0.15">
      <c r="A74" t="str">
        <f>IF(C74="","",MAX(A$1:A73)+1)</f>
        <v/>
      </c>
      <c r="B74" s="128">
        <v>73</v>
      </c>
      <c r="C74" s="138"/>
    </row>
    <row r="75" spans="1:3" x14ac:dyDescent="0.15">
      <c r="A75" t="str">
        <f>IF(C75="","",MAX(A$1:A74)+1)</f>
        <v/>
      </c>
      <c r="B75" s="128">
        <v>74</v>
      </c>
      <c r="C75" s="138"/>
    </row>
    <row r="76" spans="1:3" x14ac:dyDescent="0.15">
      <c r="A76" t="str">
        <f>IF(C76="","",MAX(A$1:A75)+1)</f>
        <v/>
      </c>
      <c r="B76" s="128">
        <v>75</v>
      </c>
      <c r="C76" s="138"/>
    </row>
    <row r="77" spans="1:3" x14ac:dyDescent="0.15">
      <c r="A77" t="str">
        <f>IF(C77="","",MAX(A$1:A76)+1)</f>
        <v/>
      </c>
      <c r="B77" s="128">
        <v>76</v>
      </c>
      <c r="C77" s="138"/>
    </row>
    <row r="78" spans="1:3" x14ac:dyDescent="0.15">
      <c r="A78" t="str">
        <f>IF(C78="","",MAX(A$1:A77)+1)</f>
        <v/>
      </c>
      <c r="B78" s="128">
        <v>77</v>
      </c>
      <c r="C78" s="138"/>
    </row>
    <row r="79" spans="1:3" x14ac:dyDescent="0.15">
      <c r="A79" t="str">
        <f>IF(C79="","",MAX(A$1:A78)+1)</f>
        <v/>
      </c>
      <c r="B79" s="128">
        <v>78</v>
      </c>
      <c r="C79" s="138"/>
    </row>
    <row r="80" spans="1:3" x14ac:dyDescent="0.15">
      <c r="A80" t="str">
        <f>IF(C80="","",MAX(A$1:A79)+1)</f>
        <v/>
      </c>
      <c r="B80" s="128">
        <v>79</v>
      </c>
      <c r="C80" s="138"/>
    </row>
    <row r="81" spans="1:3" x14ac:dyDescent="0.15">
      <c r="A81" t="str">
        <f>IF(C81="","",MAX(A$1:A80)+1)</f>
        <v/>
      </c>
      <c r="B81" s="128">
        <v>80</v>
      </c>
      <c r="C81" s="138"/>
    </row>
    <row r="82" spans="1:3" x14ac:dyDescent="0.15">
      <c r="A82" t="str">
        <f>IF(C82="","",MAX(A$1:A81)+1)</f>
        <v/>
      </c>
      <c r="B82" s="128">
        <v>81</v>
      </c>
      <c r="C82" s="138"/>
    </row>
    <row r="83" spans="1:3" x14ac:dyDescent="0.15">
      <c r="A83" t="str">
        <f>IF(C83="","",MAX(A$1:A82)+1)</f>
        <v/>
      </c>
      <c r="B83" s="128">
        <v>82</v>
      </c>
      <c r="C83" s="138"/>
    </row>
    <row r="84" spans="1:3" x14ac:dyDescent="0.15">
      <c r="A84" t="str">
        <f>IF(C84="","",MAX(A$1:A83)+1)</f>
        <v/>
      </c>
      <c r="B84" s="128">
        <v>83</v>
      </c>
      <c r="C84" s="138"/>
    </row>
    <row r="85" spans="1:3" x14ac:dyDescent="0.15">
      <c r="A85" t="str">
        <f>IF(C85="","",MAX(A$1:A84)+1)</f>
        <v/>
      </c>
      <c r="B85" s="128">
        <v>84</v>
      </c>
      <c r="C85" s="138"/>
    </row>
    <row r="86" spans="1:3" x14ac:dyDescent="0.15">
      <c r="A86" t="str">
        <f>IF(C86="","",MAX(A$1:A85)+1)</f>
        <v/>
      </c>
      <c r="B86" s="128">
        <v>85</v>
      </c>
      <c r="C86" s="138"/>
    </row>
    <row r="87" spans="1:3" x14ac:dyDescent="0.15">
      <c r="A87" t="str">
        <f>IF(C87="","",MAX(A$1:A86)+1)</f>
        <v/>
      </c>
      <c r="B87" s="128">
        <v>86</v>
      </c>
      <c r="C87" s="138"/>
    </row>
    <row r="88" spans="1:3" x14ac:dyDescent="0.15">
      <c r="A88" t="str">
        <f>IF(C88="","",MAX(A$1:A87)+1)</f>
        <v/>
      </c>
      <c r="B88" s="128">
        <v>87</v>
      </c>
      <c r="C88" s="138"/>
    </row>
    <row r="89" spans="1:3" x14ac:dyDescent="0.15">
      <c r="A89" t="str">
        <f>IF(C89="","",MAX(A$1:A88)+1)</f>
        <v/>
      </c>
      <c r="B89" s="128">
        <v>88</v>
      </c>
      <c r="C89" s="138"/>
    </row>
    <row r="90" spans="1:3" x14ac:dyDescent="0.15">
      <c r="A90" t="str">
        <f>IF(C90="","",MAX(A$1:A89)+1)</f>
        <v/>
      </c>
      <c r="B90" s="128">
        <v>89</v>
      </c>
      <c r="C90" s="138"/>
    </row>
    <row r="91" spans="1:3" x14ac:dyDescent="0.15">
      <c r="A91" t="str">
        <f>IF(C91="","",MAX(A$1:A90)+1)</f>
        <v/>
      </c>
      <c r="B91" s="128">
        <v>90</v>
      </c>
      <c r="C91" s="138"/>
    </row>
    <row r="92" spans="1:3" x14ac:dyDescent="0.15">
      <c r="A92" t="str">
        <f>IF(C92="","",MAX(A$1:A91)+1)</f>
        <v/>
      </c>
      <c r="B92" s="128">
        <v>91</v>
      </c>
      <c r="C92" s="138"/>
    </row>
    <row r="93" spans="1:3" x14ac:dyDescent="0.15">
      <c r="A93" t="str">
        <f>IF(C93="","",MAX(A$1:A92)+1)</f>
        <v/>
      </c>
      <c r="B93" s="128">
        <v>92</v>
      </c>
      <c r="C93" s="138"/>
    </row>
    <row r="94" spans="1:3" x14ac:dyDescent="0.15">
      <c r="A94" t="str">
        <f>IF(C94="","",MAX(A$1:A93)+1)</f>
        <v/>
      </c>
      <c r="B94" s="128">
        <v>93</v>
      </c>
      <c r="C94" s="138"/>
    </row>
    <row r="95" spans="1:3" x14ac:dyDescent="0.15">
      <c r="A95" t="str">
        <f>IF(C95="","",MAX(A$1:A94)+1)</f>
        <v/>
      </c>
      <c r="B95" s="128">
        <v>94</v>
      </c>
      <c r="C95" s="138"/>
    </row>
    <row r="96" spans="1:3" x14ac:dyDescent="0.15">
      <c r="A96" t="str">
        <f>IF(C96="","",MAX(A$1:A95)+1)</f>
        <v/>
      </c>
      <c r="B96" s="128">
        <v>95</v>
      </c>
      <c r="C96" s="138"/>
    </row>
    <row r="97" spans="1:3" x14ac:dyDescent="0.15">
      <c r="A97" t="str">
        <f>IF(C97="","",MAX(A$1:A96)+1)</f>
        <v/>
      </c>
      <c r="B97" s="128">
        <v>96</v>
      </c>
      <c r="C97" s="138"/>
    </row>
    <row r="98" spans="1:3" x14ac:dyDescent="0.15">
      <c r="A98" t="str">
        <f>IF(C98="","",MAX(A$1:A97)+1)</f>
        <v/>
      </c>
      <c r="B98" s="128">
        <v>97</v>
      </c>
      <c r="C98" s="138"/>
    </row>
    <row r="99" spans="1:3" x14ac:dyDescent="0.15">
      <c r="A99" t="str">
        <f>IF(C99="","",MAX(A$1:A98)+1)</f>
        <v/>
      </c>
      <c r="B99" s="128">
        <v>98</v>
      </c>
      <c r="C99" s="138"/>
    </row>
    <row r="100" spans="1:3" x14ac:dyDescent="0.15">
      <c r="A100" t="str">
        <f>IF(C100="","",MAX(A$1:A99)+1)</f>
        <v/>
      </c>
      <c r="B100" s="128">
        <v>99</v>
      </c>
      <c r="C100" s="138"/>
    </row>
    <row r="101" spans="1:3" x14ac:dyDescent="0.15">
      <c r="A101" t="str">
        <f>IF(C101="","",MAX(A$1:A100)+1)</f>
        <v/>
      </c>
      <c r="B101" s="128">
        <v>100</v>
      </c>
      <c r="C101" s="138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44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375" customWidth="1"/>
    <col min="9" max="17" width="5.625" customWidth="1"/>
    <col min="18" max="18" width="9.625" customWidth="1"/>
  </cols>
  <sheetData>
    <row r="1" spans="1:18" s="1" customFormat="1" ht="20.25" customHeight="1" x14ac:dyDescent="0.15">
      <c r="A1" s="164" t="s">
        <v>160</v>
      </c>
      <c r="B1" s="164"/>
      <c r="C1" s="164"/>
      <c r="D1" s="164"/>
      <c r="E1" s="164"/>
      <c r="F1" s="164"/>
      <c r="G1" s="164"/>
      <c r="H1" s="164"/>
      <c r="I1" s="164"/>
      <c r="J1" s="164"/>
      <c r="K1" s="53"/>
      <c r="L1" s="117" t="s">
        <v>179</v>
      </c>
      <c r="M1" s="118">
        <f>'入力（事前事後）'!D2</f>
        <v>0</v>
      </c>
      <c r="N1" s="118" t="s">
        <v>180</v>
      </c>
      <c r="O1" s="143">
        <f>'入力（事前事後）'!F2</f>
        <v>0</v>
      </c>
      <c r="P1" s="118" t="s">
        <v>157</v>
      </c>
      <c r="Q1" s="143">
        <f>'入力（事前事後）'!H2</f>
        <v>0</v>
      </c>
      <c r="R1" s="116" t="s">
        <v>156</v>
      </c>
    </row>
    <row r="2" spans="1:18" s="1" customFormat="1" ht="20.25" customHeight="1" x14ac:dyDescent="0.15">
      <c r="A2" s="30"/>
      <c r="B2" s="28"/>
      <c r="C2" s="28"/>
      <c r="D2" s="28"/>
      <c r="E2" s="28"/>
      <c r="F2" s="28"/>
      <c r="G2" s="28"/>
      <c r="H2" s="28"/>
      <c r="I2" s="28"/>
      <c r="J2" s="28"/>
      <c r="L2" s="4"/>
      <c r="N2" s="26"/>
      <c r="O2" s="27"/>
      <c r="P2" s="27"/>
    </row>
    <row r="3" spans="1:18" s="1" customFormat="1" ht="18" customHeight="1" x14ac:dyDescent="0.15">
      <c r="A3" s="34"/>
      <c r="B3" s="41" t="s">
        <v>5</v>
      </c>
      <c r="C3" s="29">
        <f>'入力（事前事後）'!C4:D4</f>
        <v>0</v>
      </c>
      <c r="D3" s="45" t="s">
        <v>6</v>
      </c>
      <c r="E3" s="29">
        <f>COUNTA('入力（事前事後）'!C7:CX7)</f>
        <v>0</v>
      </c>
      <c r="F3" s="46" t="s">
        <v>7</v>
      </c>
      <c r="G3" s="47" t="e">
        <f>E3/C3</f>
        <v>#DIV/0!</v>
      </c>
      <c r="H3" s="44"/>
      <c r="L3" s="4"/>
      <c r="N3" s="36"/>
      <c r="O3" s="37"/>
      <c r="P3" s="37"/>
    </row>
    <row r="4" spans="1:18" s="1" customFormat="1" ht="18" customHeight="1" x14ac:dyDescent="0.15">
      <c r="A4" s="40"/>
      <c r="B4" s="3"/>
      <c r="C4" s="3"/>
      <c r="D4" s="48"/>
      <c r="E4" s="3"/>
      <c r="F4" s="49"/>
      <c r="G4" s="50"/>
      <c r="H4" s="44"/>
      <c r="L4" s="4"/>
      <c r="N4" s="42"/>
      <c r="O4" s="43"/>
      <c r="P4" s="43"/>
    </row>
    <row r="5" spans="1:18" s="1" customFormat="1" ht="13.5" customHeight="1" x14ac:dyDescent="0.15">
      <c r="A5" s="38" t="s">
        <v>8</v>
      </c>
      <c r="B5" s="39"/>
      <c r="C5" s="35"/>
      <c r="D5" s="35"/>
      <c r="E5" s="35"/>
      <c r="F5" s="35"/>
      <c r="G5" s="35"/>
      <c r="H5" s="35"/>
      <c r="I5" s="35"/>
      <c r="J5" s="35"/>
      <c r="L5" s="4"/>
      <c r="N5" s="36"/>
      <c r="O5" s="37"/>
      <c r="P5" s="37"/>
    </row>
    <row r="6" spans="1:18" s="1" customFormat="1" ht="13.5" customHeight="1" x14ac:dyDescent="0.15">
      <c r="A6" s="30"/>
      <c r="B6" s="161" t="s">
        <v>4</v>
      </c>
      <c r="C6" s="162"/>
      <c r="D6" s="162"/>
      <c r="E6" s="162"/>
      <c r="F6" s="162"/>
      <c r="G6" s="162"/>
      <c r="H6" s="163"/>
      <c r="J6" s="161" t="s">
        <v>26</v>
      </c>
      <c r="K6" s="162"/>
      <c r="L6" s="162"/>
      <c r="M6" s="162"/>
      <c r="N6" s="162"/>
      <c r="O6" s="162"/>
      <c r="P6" s="162"/>
      <c r="Q6" s="163"/>
    </row>
    <row r="7" spans="1:18" s="1" customFormat="1" ht="13.5" customHeight="1" x14ac:dyDescent="0.15">
      <c r="A7" s="40"/>
      <c r="B7" s="32" t="s">
        <v>64</v>
      </c>
      <c r="C7" s="32" t="s">
        <v>66</v>
      </c>
      <c r="D7" s="46" t="s">
        <v>67</v>
      </c>
      <c r="E7" s="46" t="s">
        <v>68</v>
      </c>
      <c r="F7" s="46" t="s">
        <v>69</v>
      </c>
      <c r="G7" s="46" t="s">
        <v>70</v>
      </c>
      <c r="H7" s="46" t="s">
        <v>71</v>
      </c>
      <c r="J7" s="46" t="s">
        <v>75</v>
      </c>
      <c r="K7" s="46" t="s">
        <v>76</v>
      </c>
      <c r="L7" s="46" t="s">
        <v>77</v>
      </c>
      <c r="M7" s="46" t="s">
        <v>78</v>
      </c>
      <c r="N7" s="46" t="s">
        <v>79</v>
      </c>
      <c r="O7" s="46" t="s">
        <v>80</v>
      </c>
      <c r="P7" s="46" t="s">
        <v>74</v>
      </c>
      <c r="Q7" s="46" t="s">
        <v>81</v>
      </c>
    </row>
    <row r="8" spans="1:18" s="1" customFormat="1" ht="13.5" customHeight="1" x14ac:dyDescent="0.15">
      <c r="A8" s="40"/>
      <c r="B8" s="85">
        <f>'入力（事前事後）'!AA50</f>
        <v>0</v>
      </c>
      <c r="C8" s="86">
        <f>'入力（事前事後）'!U48</f>
        <v>0</v>
      </c>
      <c r="D8" s="86">
        <f>'入力（事前事後）'!V48</f>
        <v>0</v>
      </c>
      <c r="E8" s="86">
        <f>'入力（事前事後）'!W48</f>
        <v>0</v>
      </c>
      <c r="F8" s="86">
        <f>'入力（事前事後）'!X48</f>
        <v>0</v>
      </c>
      <c r="G8" s="86">
        <f>'入力（事前事後）'!Y48</f>
        <v>0</v>
      </c>
      <c r="H8" s="86">
        <f>'入力（事前事後）'!Z48</f>
        <v>0</v>
      </c>
      <c r="J8" s="88">
        <f>'入力（事前事後）'!AG45</f>
        <v>0</v>
      </c>
      <c r="K8" s="88">
        <f>'入力（事前事後）'!AH45</f>
        <v>0</v>
      </c>
      <c r="L8" s="88">
        <f>'入力（事前事後）'!AI45</f>
        <v>0</v>
      </c>
      <c r="M8" s="88">
        <f>'入力（事前事後）'!AJ45</f>
        <v>0</v>
      </c>
      <c r="N8" s="88">
        <f>'入力（事前事後）'!AK45</f>
        <v>0</v>
      </c>
      <c r="O8" s="88">
        <f>'入力（事前事後）'!AL45</f>
        <v>0</v>
      </c>
      <c r="P8" s="88">
        <f>'入力（事前事後）'!AM45</f>
        <v>0</v>
      </c>
      <c r="Q8" s="88">
        <f>'入力（事前事後）'!AN45</f>
        <v>0</v>
      </c>
    </row>
    <row r="9" spans="1:18" s="1" customFormat="1" ht="13.5" customHeight="1" x14ac:dyDescent="0.15">
      <c r="A9" s="40"/>
      <c r="B9" s="113" t="e">
        <f>B8/E3</f>
        <v>#DIV/0!</v>
      </c>
      <c r="C9" s="113" t="e">
        <f>C8/E3</f>
        <v>#DIV/0!</v>
      </c>
      <c r="D9" s="113" t="e">
        <f>D8/E3</f>
        <v>#DIV/0!</v>
      </c>
      <c r="E9" s="113" t="e">
        <f>E8/E3</f>
        <v>#DIV/0!</v>
      </c>
      <c r="F9" s="113" t="e">
        <f>F8/E3</f>
        <v>#DIV/0!</v>
      </c>
      <c r="G9" s="113" t="e">
        <f>G8/E3</f>
        <v>#DIV/0!</v>
      </c>
      <c r="H9" s="113" t="e">
        <f>H8/E3</f>
        <v>#DIV/0!</v>
      </c>
      <c r="J9" s="115" t="e">
        <f>J8/E3</f>
        <v>#DIV/0!</v>
      </c>
      <c r="K9" s="115" t="e">
        <f>K8/E3</f>
        <v>#DIV/0!</v>
      </c>
      <c r="L9" s="115" t="e">
        <f>L8/E3</f>
        <v>#DIV/0!</v>
      </c>
      <c r="M9" s="115" t="e">
        <f>M8/E3</f>
        <v>#DIV/0!</v>
      </c>
      <c r="N9" s="115" t="e">
        <f>N8/E3</f>
        <v>#DIV/0!</v>
      </c>
      <c r="O9" s="115" t="e">
        <f>O8/E3</f>
        <v>#DIV/0!</v>
      </c>
      <c r="P9" s="115" t="e">
        <f>P8/E3</f>
        <v>#DIV/0!</v>
      </c>
      <c r="Q9" s="115" t="e">
        <f>Q8/E3</f>
        <v>#DIV/0!</v>
      </c>
    </row>
    <row r="10" spans="1:18" s="1" customFormat="1" ht="13.5" customHeight="1" x14ac:dyDescent="0.15">
      <c r="A10" s="40"/>
      <c r="B10" s="32" t="s">
        <v>72</v>
      </c>
      <c r="C10" s="32" t="s">
        <v>195</v>
      </c>
      <c r="D10" s="32" t="s">
        <v>53</v>
      </c>
      <c r="E10" s="32" t="s">
        <v>52</v>
      </c>
      <c r="F10" s="32" t="s">
        <v>73</v>
      </c>
      <c r="G10" s="32" t="s">
        <v>194</v>
      </c>
      <c r="H10" s="52" t="s">
        <v>9</v>
      </c>
      <c r="J10" s="2"/>
      <c r="K10" s="2"/>
      <c r="L10" s="2"/>
      <c r="M10" s="2"/>
      <c r="N10" s="2"/>
      <c r="O10" s="2"/>
      <c r="P10" s="2"/>
      <c r="Q10" s="2"/>
    </row>
    <row r="11" spans="1:18" x14ac:dyDescent="0.15">
      <c r="B11" s="87">
        <f>'入力（事前事後）'!AA48</f>
        <v>0</v>
      </c>
      <c r="C11" s="87">
        <f>'入力（事前事後）'!AB48</f>
        <v>0</v>
      </c>
      <c r="D11" s="87">
        <f>'入力（事前事後）'!AC48</f>
        <v>0</v>
      </c>
      <c r="E11" s="87">
        <f>'入力（事前事後）'!AD48</f>
        <v>0</v>
      </c>
      <c r="F11" s="87">
        <f>'入力（事前事後）'!U50</f>
        <v>0</v>
      </c>
      <c r="G11" s="87">
        <f>'入力（事前事後）'!V50</f>
        <v>0</v>
      </c>
      <c r="H11" s="87">
        <f>'入力（事前事後）'!W50</f>
        <v>0</v>
      </c>
      <c r="J11" s="2"/>
      <c r="K11" s="2"/>
      <c r="L11" s="2"/>
      <c r="M11" s="2"/>
      <c r="N11" s="2"/>
      <c r="O11" s="2"/>
      <c r="P11" s="2"/>
      <c r="Q11" s="2"/>
    </row>
    <row r="12" spans="1:18" x14ac:dyDescent="0.15">
      <c r="B12" s="114" t="e">
        <f>B11/E3</f>
        <v>#DIV/0!</v>
      </c>
      <c r="C12" s="114" t="e">
        <f>C11/E3</f>
        <v>#DIV/0!</v>
      </c>
      <c r="D12" s="114" t="e">
        <f>D11/E3</f>
        <v>#DIV/0!</v>
      </c>
      <c r="E12" s="114" t="e">
        <f>E11/E3</f>
        <v>#DIV/0!</v>
      </c>
      <c r="F12" s="114" t="e">
        <f>F11/E3</f>
        <v>#DIV/0!</v>
      </c>
      <c r="G12" s="114" t="e">
        <f>G11/E3</f>
        <v>#DIV/0!</v>
      </c>
      <c r="H12" s="114" t="e">
        <f>H11/E3</f>
        <v>#DIV/0!</v>
      </c>
      <c r="J12" s="2"/>
      <c r="K12" s="2"/>
      <c r="L12" s="2"/>
      <c r="M12" s="2"/>
      <c r="N12" s="2"/>
      <c r="O12" s="2"/>
      <c r="P12" s="2"/>
      <c r="Q12" s="2"/>
    </row>
    <row r="13" spans="1:18" x14ac:dyDescent="0.15">
      <c r="B13" s="2"/>
      <c r="C13" s="2"/>
      <c r="D13" s="2"/>
      <c r="E13" s="2"/>
      <c r="F13" s="2"/>
      <c r="G13" s="2"/>
      <c r="H13" s="2"/>
      <c r="J13" s="2"/>
      <c r="K13" s="2"/>
      <c r="L13" s="2"/>
      <c r="M13" s="2"/>
      <c r="N13" s="2"/>
      <c r="O13" s="2"/>
      <c r="P13" s="2"/>
      <c r="Q13" s="2"/>
    </row>
    <row r="14" spans="1:18" x14ac:dyDescent="0.15">
      <c r="B14" s="2"/>
      <c r="C14" s="2"/>
      <c r="D14" s="2"/>
      <c r="E14" s="2"/>
      <c r="F14" s="2"/>
      <c r="G14" s="2"/>
      <c r="H14" s="2"/>
      <c r="J14" s="2"/>
      <c r="K14" s="2"/>
      <c r="L14" s="2"/>
      <c r="M14" s="2"/>
      <c r="N14" s="2"/>
      <c r="O14" s="2"/>
      <c r="P14" s="2"/>
      <c r="Q14" s="2"/>
    </row>
    <row r="15" spans="1:18" x14ac:dyDescent="0.15">
      <c r="B15" s="161" t="s">
        <v>28</v>
      </c>
      <c r="C15" s="162"/>
      <c r="D15" s="162"/>
      <c r="E15" s="162"/>
      <c r="F15" s="162"/>
      <c r="G15" s="162"/>
      <c r="H15" s="162"/>
      <c r="I15" s="163"/>
      <c r="J15" s="2"/>
      <c r="K15" s="2"/>
      <c r="L15" s="2"/>
      <c r="M15" s="2"/>
      <c r="N15" s="2"/>
      <c r="O15" s="2"/>
      <c r="P15" s="2"/>
      <c r="Q15" s="2"/>
    </row>
    <row r="16" spans="1:18" x14ac:dyDescent="0.15">
      <c r="B16" s="46" t="s">
        <v>82</v>
      </c>
      <c r="C16" s="46" t="s">
        <v>83</v>
      </c>
      <c r="D16" s="46" t="s">
        <v>84</v>
      </c>
      <c r="E16" s="46" t="s">
        <v>85</v>
      </c>
      <c r="F16" s="46" t="s">
        <v>86</v>
      </c>
      <c r="G16" s="46" t="s">
        <v>196</v>
      </c>
      <c r="H16" s="46" t="s">
        <v>87</v>
      </c>
      <c r="I16" s="46" t="s">
        <v>81</v>
      </c>
      <c r="J16" s="2"/>
      <c r="K16" s="2"/>
      <c r="L16" s="2"/>
      <c r="M16" s="2"/>
      <c r="N16" s="2"/>
      <c r="O16" s="2"/>
      <c r="P16" s="2"/>
      <c r="Q16" s="2"/>
    </row>
    <row r="17" spans="1:17" x14ac:dyDescent="0.15">
      <c r="B17" s="88">
        <f>'入力（事前事後）'!AQ45</f>
        <v>0</v>
      </c>
      <c r="C17" s="88">
        <f>'入力（事前事後）'!AR45</f>
        <v>0</v>
      </c>
      <c r="D17" s="88">
        <f>'入力（事前事後）'!AS45</f>
        <v>0</v>
      </c>
      <c r="E17" s="88">
        <f>'入力（事前事後）'!AT45</f>
        <v>0</v>
      </c>
      <c r="F17" s="88">
        <f>'入力（事前事後）'!AU45</f>
        <v>0</v>
      </c>
      <c r="G17" s="88">
        <f>'入力（事前事後）'!AV45</f>
        <v>0</v>
      </c>
      <c r="H17" s="88">
        <f>'入力（事前事後）'!AW45</f>
        <v>0</v>
      </c>
      <c r="I17" s="88">
        <f>'入力（事前事後）'!AX45</f>
        <v>0</v>
      </c>
      <c r="J17" s="2"/>
      <c r="K17" s="2"/>
      <c r="L17" s="2"/>
      <c r="M17" s="2"/>
      <c r="N17" s="2"/>
      <c r="O17" s="2"/>
      <c r="P17" s="2"/>
      <c r="Q17" s="2"/>
    </row>
    <row r="18" spans="1:17" x14ac:dyDescent="0.15">
      <c r="B18" s="115" t="e">
        <f>B17/E3</f>
        <v>#DIV/0!</v>
      </c>
      <c r="C18" s="115" t="e">
        <f>C17/E3</f>
        <v>#DIV/0!</v>
      </c>
      <c r="D18" s="115" t="e">
        <f>D17/E3</f>
        <v>#DIV/0!</v>
      </c>
      <c r="E18" s="115" t="e">
        <f>E17/E3</f>
        <v>#DIV/0!</v>
      </c>
      <c r="F18" s="115" t="e">
        <f>F17/E3</f>
        <v>#DIV/0!</v>
      </c>
      <c r="G18" s="115" t="e">
        <f>G17/E3</f>
        <v>#DIV/0!</v>
      </c>
      <c r="H18" s="115" t="e">
        <f>H17/E3</f>
        <v>#DIV/0!</v>
      </c>
      <c r="I18" s="115" t="e">
        <f>I17/E3</f>
        <v>#DIV/0!</v>
      </c>
      <c r="J18" s="2"/>
      <c r="K18" s="2"/>
      <c r="L18" s="2"/>
      <c r="M18" s="2"/>
      <c r="N18" s="2"/>
      <c r="O18" s="2"/>
      <c r="P18" s="2"/>
      <c r="Q18" s="2"/>
    </row>
    <row r="19" spans="1:17" x14ac:dyDescent="0.15">
      <c r="B19" s="2"/>
      <c r="C19" s="2"/>
      <c r="D19" s="2"/>
      <c r="E19" s="2"/>
      <c r="F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15">
      <c r="B20" s="2"/>
      <c r="C20" s="2"/>
      <c r="D20" s="2"/>
      <c r="E20" s="2"/>
      <c r="F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15">
      <c r="B21" s="2"/>
      <c r="C21" s="2"/>
      <c r="D21" s="2"/>
      <c r="E21" s="2"/>
      <c r="F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15">
      <c r="B22" s="2"/>
      <c r="C22" s="2"/>
      <c r="D22" s="2"/>
      <c r="E22" s="2"/>
      <c r="F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15">
      <c r="B23" s="2"/>
      <c r="C23" s="2"/>
      <c r="D23" s="2"/>
      <c r="E23" s="2"/>
      <c r="F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15"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15">
      <c r="B25" s="2"/>
      <c r="C25" s="2"/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15">
      <c r="B26" s="2"/>
      <c r="C26" s="2"/>
      <c r="D26" s="2"/>
      <c r="E26" s="2"/>
      <c r="F26" s="2"/>
      <c r="G26" s="2"/>
      <c r="H26" s="2"/>
      <c r="J26" s="2"/>
      <c r="K26" s="2"/>
      <c r="L26" s="2"/>
      <c r="M26" s="2"/>
      <c r="N26" s="2"/>
      <c r="O26" s="2"/>
      <c r="P26" s="2"/>
      <c r="Q26" s="2"/>
    </row>
    <row r="27" spans="1:17" x14ac:dyDescent="0.15">
      <c r="B27" s="2"/>
      <c r="C27" s="2"/>
      <c r="D27" s="2"/>
      <c r="E27" s="2"/>
      <c r="F27" s="2"/>
      <c r="G27" s="2"/>
      <c r="H27" s="2"/>
      <c r="J27" s="2"/>
      <c r="K27" s="2"/>
      <c r="L27" s="2"/>
      <c r="M27" s="2"/>
      <c r="N27" s="2"/>
      <c r="O27" s="2"/>
      <c r="P27" s="2"/>
      <c r="Q27" s="2"/>
    </row>
    <row r="28" spans="1:17" x14ac:dyDescent="0.15">
      <c r="B28" s="2"/>
      <c r="C28" s="2"/>
      <c r="D28" s="2"/>
      <c r="E28" s="2"/>
      <c r="F28" s="2"/>
      <c r="G28" s="2"/>
      <c r="H28" s="2"/>
      <c r="J28" s="2"/>
      <c r="K28" s="2"/>
      <c r="L28" s="2"/>
      <c r="M28" s="2"/>
      <c r="N28" s="2"/>
      <c r="O28" s="2"/>
      <c r="P28" s="2"/>
      <c r="Q28" s="2"/>
    </row>
    <row r="29" spans="1:17" ht="13.5" customHeight="1" x14ac:dyDescent="0.15">
      <c r="B29" s="31"/>
      <c r="C29" s="2"/>
      <c r="D29" s="2"/>
      <c r="E29" s="2"/>
      <c r="F29" s="2"/>
      <c r="G29" s="2"/>
    </row>
    <row r="30" spans="1:17" ht="13.5" customHeight="1" x14ac:dyDescent="0.15">
      <c r="B30" s="31"/>
      <c r="C30" s="2"/>
      <c r="D30" s="2"/>
      <c r="E30" s="2"/>
      <c r="F30" s="2"/>
      <c r="G30" s="2"/>
    </row>
    <row r="31" spans="1:17" s="91" customFormat="1" x14ac:dyDescent="0.15">
      <c r="A31" s="89" t="s">
        <v>88</v>
      </c>
      <c r="B31" s="90"/>
    </row>
    <row r="32" spans="1:17" s="91" customFormat="1" x14ac:dyDescent="0.15">
      <c r="B32" s="92" t="s">
        <v>89</v>
      </c>
      <c r="C32" s="93"/>
      <c r="D32" s="93"/>
      <c r="E32" s="93"/>
      <c r="F32" s="93"/>
      <c r="G32" s="93"/>
      <c r="H32" s="93"/>
    </row>
    <row r="33" spans="2:10" s="91" customFormat="1" x14ac:dyDescent="0.15"/>
    <row r="34" spans="2:10" s="91" customFormat="1" x14ac:dyDescent="0.15">
      <c r="B34" s="94">
        <v>1</v>
      </c>
      <c r="C34" s="73" t="s">
        <v>90</v>
      </c>
      <c r="D34" s="73" t="s">
        <v>91</v>
      </c>
      <c r="E34" s="73" t="s">
        <v>92</v>
      </c>
      <c r="F34" s="73" t="s">
        <v>93</v>
      </c>
      <c r="G34" s="73" t="s">
        <v>94</v>
      </c>
      <c r="H34" s="73" t="s">
        <v>95</v>
      </c>
      <c r="I34" s="146" t="s">
        <v>197</v>
      </c>
      <c r="J34" s="73" t="s">
        <v>97</v>
      </c>
    </row>
    <row r="35" spans="2:10" s="91" customFormat="1" x14ac:dyDescent="0.15">
      <c r="B35" s="95" t="s">
        <v>98</v>
      </c>
      <c r="C35" s="96">
        <f>'入力（事前事後）'!C45</f>
        <v>0</v>
      </c>
      <c r="D35" s="96">
        <f>'入力（事前事後）'!D45</f>
        <v>0</v>
      </c>
      <c r="E35" s="96">
        <f>'入力（事前事後）'!E45</f>
        <v>0</v>
      </c>
      <c r="F35" s="96">
        <f>'入力（事前事後）'!F45</f>
        <v>0</v>
      </c>
      <c r="G35" s="96">
        <f>'入力（事前事後）'!G45</f>
        <v>0</v>
      </c>
      <c r="H35" s="96">
        <f>'入力（事前事後）'!H45</f>
        <v>0</v>
      </c>
      <c r="I35" s="96">
        <f>'入力（事前事後）'!I45</f>
        <v>0</v>
      </c>
      <c r="J35" s="95">
        <f>SUM(C35:I35)</f>
        <v>0</v>
      </c>
    </row>
    <row r="36" spans="2:10" s="91" customFormat="1" x14ac:dyDescent="0.15">
      <c r="B36" s="95" t="s">
        <v>99</v>
      </c>
      <c r="C36" s="97">
        <f>'入力（事前事後）'!L45</f>
        <v>0</v>
      </c>
      <c r="D36" s="97">
        <f>'入力（事前事後）'!M45</f>
        <v>0</v>
      </c>
      <c r="E36" s="97">
        <f>'入力（事前事後）'!N45</f>
        <v>0</v>
      </c>
      <c r="F36" s="97">
        <f>'入力（事前事後）'!O45</f>
        <v>0</v>
      </c>
      <c r="G36" s="97">
        <f>'入力（事前事後）'!P45</f>
        <v>0</v>
      </c>
      <c r="H36" s="97">
        <f>'入力（事前事後）'!Q45</f>
        <v>0</v>
      </c>
      <c r="I36" s="97">
        <f>'入力（事前事後）'!R45</f>
        <v>0</v>
      </c>
      <c r="J36" s="95">
        <f>SUM(C36:I36)</f>
        <v>0</v>
      </c>
    </row>
    <row r="37" spans="2:10" s="91" customFormat="1" x14ac:dyDescent="0.15"/>
    <row r="38" spans="2:10" s="91" customFormat="1" x14ac:dyDescent="0.15"/>
    <row r="39" spans="2:10" s="91" customFormat="1" x14ac:dyDescent="0.15"/>
    <row r="40" spans="2:10" s="91" customFormat="1" x14ac:dyDescent="0.15"/>
    <row r="41" spans="2:10" s="91" customFormat="1" x14ac:dyDescent="0.15"/>
    <row r="42" spans="2:10" s="91" customFormat="1" x14ac:dyDescent="0.15"/>
    <row r="43" spans="2:10" s="91" customFormat="1" x14ac:dyDescent="0.15"/>
    <row r="44" spans="2:10" s="91" customFormat="1" x14ac:dyDescent="0.15"/>
    <row r="45" spans="2:10" s="91" customFormat="1" x14ac:dyDescent="0.15"/>
    <row r="46" spans="2:10" s="91" customFormat="1" x14ac:dyDescent="0.15"/>
    <row r="47" spans="2:10" s="91" customFormat="1" x14ac:dyDescent="0.15"/>
    <row r="48" spans="2:10" s="91" customFormat="1" x14ac:dyDescent="0.15"/>
    <row r="49" spans="2:10" s="91" customFormat="1" x14ac:dyDescent="0.15"/>
    <row r="50" spans="2:10" s="91" customFormat="1" x14ac:dyDescent="0.15"/>
    <row r="51" spans="2:10" s="91" customFormat="1" x14ac:dyDescent="0.15"/>
    <row r="52" spans="2:10" s="91" customFormat="1" x14ac:dyDescent="0.15"/>
    <row r="53" spans="2:10" s="91" customFormat="1" x14ac:dyDescent="0.15"/>
    <row r="54" spans="2:10" s="91" customFormat="1" x14ac:dyDescent="0.15"/>
    <row r="55" spans="2:10" s="91" customFormat="1" x14ac:dyDescent="0.15"/>
    <row r="56" spans="2:10" s="91" customFormat="1" x14ac:dyDescent="0.15"/>
    <row r="57" spans="2:10" s="91" customFormat="1" x14ac:dyDescent="0.15"/>
    <row r="58" spans="2:10" s="91" customFormat="1" x14ac:dyDescent="0.15">
      <c r="B58" s="98" t="s">
        <v>100</v>
      </c>
      <c r="C58" s="98"/>
      <c r="D58" s="98"/>
      <c r="E58" s="98"/>
      <c r="F58" s="98"/>
    </row>
    <row r="59" spans="2:10" s="91" customFormat="1" x14ac:dyDescent="0.15"/>
    <row r="60" spans="2:10" s="91" customFormat="1" x14ac:dyDescent="0.15">
      <c r="B60" s="94">
        <v>2</v>
      </c>
      <c r="C60" s="73" t="s">
        <v>90</v>
      </c>
      <c r="D60" s="73" t="s">
        <v>91</v>
      </c>
      <c r="E60" s="73" t="s">
        <v>92</v>
      </c>
      <c r="F60" s="73" t="s">
        <v>93</v>
      </c>
      <c r="G60" s="73" t="s">
        <v>94</v>
      </c>
      <c r="H60" s="73" t="s">
        <v>95</v>
      </c>
      <c r="I60" s="145" t="s">
        <v>197</v>
      </c>
      <c r="J60" s="73" t="s">
        <v>97</v>
      </c>
    </row>
    <row r="61" spans="2:10" s="91" customFormat="1" x14ac:dyDescent="0.15">
      <c r="B61" s="95" t="s">
        <v>98</v>
      </c>
      <c r="C61" s="96">
        <f>'入力（事前事後）'!C46</f>
        <v>0</v>
      </c>
      <c r="D61" s="96">
        <f>'入力（事前事後）'!D46</f>
        <v>0</v>
      </c>
      <c r="E61" s="96">
        <f>'入力（事前事後）'!E46</f>
        <v>0</v>
      </c>
      <c r="F61" s="96">
        <f>'入力（事前事後）'!F46</f>
        <v>0</v>
      </c>
      <c r="G61" s="96">
        <f>'入力（事前事後）'!G46</f>
        <v>0</v>
      </c>
      <c r="H61" s="96">
        <f>'入力（事前事後）'!H46</f>
        <v>0</v>
      </c>
      <c r="I61" s="103">
        <f>'入力（事前事後）'!I46</f>
        <v>0</v>
      </c>
      <c r="J61" s="95">
        <f>SUM(C61:I61)</f>
        <v>0</v>
      </c>
    </row>
    <row r="62" spans="2:10" s="91" customFormat="1" x14ac:dyDescent="0.15">
      <c r="B62" s="95" t="s">
        <v>99</v>
      </c>
      <c r="C62" s="96">
        <f>'入力（事前事後）'!L46</f>
        <v>0</v>
      </c>
      <c r="D62" s="96">
        <f>'入力（事前事後）'!M46</f>
        <v>0</v>
      </c>
      <c r="E62" s="96">
        <f>'入力（事前事後）'!N46</f>
        <v>0</v>
      </c>
      <c r="F62" s="96">
        <f>'入力（事前事後）'!O46</f>
        <v>0</v>
      </c>
      <c r="G62" s="96">
        <f>'入力（事前事後）'!P46</f>
        <v>0</v>
      </c>
      <c r="H62" s="96">
        <f>'入力（事前事後）'!Q46</f>
        <v>0</v>
      </c>
      <c r="I62" s="103">
        <f>'入力（事前事後）'!R46</f>
        <v>0</v>
      </c>
      <c r="J62" s="95">
        <f>SUM(C62:I62)</f>
        <v>0</v>
      </c>
    </row>
    <row r="63" spans="2:10" s="91" customFormat="1" x14ac:dyDescent="0.15"/>
    <row r="64" spans="2:10" s="91" customFormat="1" x14ac:dyDescent="0.15"/>
    <row r="65" s="91" customFormat="1" x14ac:dyDescent="0.15"/>
    <row r="66" s="91" customFormat="1" x14ac:dyDescent="0.15"/>
    <row r="67" s="91" customFormat="1" x14ac:dyDescent="0.15"/>
    <row r="68" s="91" customFormat="1" x14ac:dyDescent="0.15"/>
    <row r="69" s="91" customFormat="1" x14ac:dyDescent="0.15"/>
    <row r="70" s="91" customFormat="1" x14ac:dyDescent="0.15"/>
    <row r="71" s="91" customFormat="1" x14ac:dyDescent="0.15"/>
    <row r="72" s="91" customFormat="1" x14ac:dyDescent="0.15"/>
    <row r="73" s="91" customFormat="1" x14ac:dyDescent="0.15"/>
    <row r="74" s="91" customFormat="1" x14ac:dyDescent="0.15"/>
    <row r="75" s="91" customFormat="1" x14ac:dyDescent="0.15"/>
    <row r="76" s="91" customFormat="1" x14ac:dyDescent="0.15"/>
    <row r="77" s="91" customFormat="1" x14ac:dyDescent="0.15"/>
    <row r="78" s="91" customFormat="1" x14ac:dyDescent="0.15"/>
    <row r="79" s="91" customFormat="1" x14ac:dyDescent="0.15"/>
    <row r="80" s="91" customFormat="1" x14ac:dyDescent="0.15"/>
    <row r="81" spans="2:10" s="91" customFormat="1" x14ac:dyDescent="0.15"/>
    <row r="82" spans="2:10" s="91" customFormat="1" x14ac:dyDescent="0.15"/>
    <row r="83" spans="2:10" s="91" customFormat="1" x14ac:dyDescent="0.15">
      <c r="B83" s="98" t="s">
        <v>101</v>
      </c>
      <c r="C83" s="99"/>
      <c r="D83" s="99"/>
      <c r="E83" s="99"/>
      <c r="F83" s="99"/>
      <c r="G83" s="99"/>
    </row>
    <row r="84" spans="2:10" s="91" customFormat="1" x14ac:dyDescent="0.15"/>
    <row r="85" spans="2:10" s="91" customFormat="1" x14ac:dyDescent="0.15">
      <c r="B85" s="94">
        <v>3</v>
      </c>
      <c r="C85" s="73" t="s">
        <v>90</v>
      </c>
      <c r="D85" s="73" t="s">
        <v>91</v>
      </c>
      <c r="E85" s="73" t="s">
        <v>92</v>
      </c>
      <c r="F85" s="73" t="s">
        <v>93</v>
      </c>
      <c r="G85" s="73" t="s">
        <v>94</v>
      </c>
      <c r="H85" s="73" t="s">
        <v>95</v>
      </c>
      <c r="I85" s="100" t="s">
        <v>197</v>
      </c>
      <c r="J85" s="73" t="s">
        <v>97</v>
      </c>
    </row>
    <row r="86" spans="2:10" s="91" customFormat="1" x14ac:dyDescent="0.15">
      <c r="B86" s="95" t="s">
        <v>98</v>
      </c>
      <c r="C86" s="96">
        <f>'入力（事前事後）'!C47</f>
        <v>0</v>
      </c>
      <c r="D86" s="96">
        <f>'入力（事前事後）'!D47</f>
        <v>0</v>
      </c>
      <c r="E86" s="96">
        <f>'入力（事前事後）'!E47</f>
        <v>0</v>
      </c>
      <c r="F86" s="96">
        <f>'入力（事前事後）'!F47</f>
        <v>0</v>
      </c>
      <c r="G86" s="96">
        <f>'入力（事前事後）'!G47</f>
        <v>0</v>
      </c>
      <c r="H86" s="96">
        <f>'入力（事前事後）'!H47</f>
        <v>0</v>
      </c>
      <c r="I86" s="103">
        <f>'入力（事前事後）'!I47</f>
        <v>0</v>
      </c>
      <c r="J86" s="95">
        <f>SUM(C86:I86)</f>
        <v>0</v>
      </c>
    </row>
    <row r="87" spans="2:10" s="91" customFormat="1" x14ac:dyDescent="0.15">
      <c r="B87" s="95" t="s">
        <v>99</v>
      </c>
      <c r="C87" s="96">
        <f>'入力（事前事後）'!L47</f>
        <v>0</v>
      </c>
      <c r="D87" s="96">
        <f>'入力（事前事後）'!M47</f>
        <v>0</v>
      </c>
      <c r="E87" s="96">
        <f>'入力（事前事後）'!N47</f>
        <v>0</v>
      </c>
      <c r="F87" s="96">
        <f>'入力（事前事後）'!O47</f>
        <v>0</v>
      </c>
      <c r="G87" s="96">
        <f>'入力（事前事後）'!P47</f>
        <v>0</v>
      </c>
      <c r="H87" s="96">
        <f>'入力（事前事後）'!Q47</f>
        <v>0</v>
      </c>
      <c r="I87" s="103">
        <f>'入力（事前事後）'!R47</f>
        <v>0</v>
      </c>
      <c r="J87" s="95">
        <f>SUM(C87:I87)</f>
        <v>0</v>
      </c>
    </row>
    <row r="88" spans="2:10" s="91" customFormat="1" x14ac:dyDescent="0.15"/>
    <row r="89" spans="2:10" s="91" customFormat="1" x14ac:dyDescent="0.15"/>
    <row r="90" spans="2:10" s="91" customFormat="1" x14ac:dyDescent="0.15"/>
    <row r="91" spans="2:10" s="91" customFormat="1" x14ac:dyDescent="0.15"/>
    <row r="92" spans="2:10" s="91" customFormat="1" x14ac:dyDescent="0.15"/>
    <row r="93" spans="2:10" s="91" customFormat="1" x14ac:dyDescent="0.15"/>
    <row r="94" spans="2:10" s="91" customFormat="1" x14ac:dyDescent="0.15"/>
    <row r="95" spans="2:10" s="91" customFormat="1" x14ac:dyDescent="0.15"/>
    <row r="96" spans="2:10" s="91" customFormat="1" x14ac:dyDescent="0.15"/>
    <row r="97" spans="2:10" s="91" customFormat="1" x14ac:dyDescent="0.15"/>
    <row r="98" spans="2:10" s="91" customFormat="1" x14ac:dyDescent="0.15"/>
    <row r="99" spans="2:10" s="91" customFormat="1" x14ac:dyDescent="0.15"/>
    <row r="100" spans="2:10" s="91" customFormat="1" x14ac:dyDescent="0.15"/>
    <row r="101" spans="2:10" s="91" customFormat="1" x14ac:dyDescent="0.15"/>
    <row r="102" spans="2:10" s="91" customFormat="1" x14ac:dyDescent="0.15"/>
    <row r="103" spans="2:10" s="91" customFormat="1" x14ac:dyDescent="0.15"/>
    <row r="104" spans="2:10" s="91" customFormat="1" x14ac:dyDescent="0.15"/>
    <row r="105" spans="2:10" s="91" customFormat="1" x14ac:dyDescent="0.15"/>
    <row r="106" spans="2:10" s="91" customFormat="1" x14ac:dyDescent="0.15"/>
    <row r="107" spans="2:10" s="91" customFormat="1" x14ac:dyDescent="0.15"/>
    <row r="108" spans="2:10" s="91" customFormat="1" x14ac:dyDescent="0.15">
      <c r="B108" s="98" t="s">
        <v>102</v>
      </c>
      <c r="C108" s="99"/>
      <c r="D108" s="99"/>
      <c r="E108" s="99"/>
      <c r="F108" s="99"/>
    </row>
    <row r="109" spans="2:10" s="91" customFormat="1" x14ac:dyDescent="0.15"/>
    <row r="110" spans="2:10" s="91" customFormat="1" x14ac:dyDescent="0.15">
      <c r="B110" s="94">
        <v>4</v>
      </c>
      <c r="C110" s="73" t="s">
        <v>90</v>
      </c>
      <c r="D110" s="73" t="s">
        <v>91</v>
      </c>
      <c r="E110" s="73" t="s">
        <v>92</v>
      </c>
      <c r="F110" s="73" t="s">
        <v>93</v>
      </c>
      <c r="G110" s="73" t="s">
        <v>94</v>
      </c>
      <c r="H110" s="73" t="s">
        <v>95</v>
      </c>
      <c r="I110" s="73" t="s">
        <v>197</v>
      </c>
      <c r="J110" s="73" t="s">
        <v>97</v>
      </c>
    </row>
    <row r="111" spans="2:10" s="91" customFormat="1" x14ac:dyDescent="0.15">
      <c r="B111" s="95" t="s">
        <v>98</v>
      </c>
      <c r="C111" s="96">
        <f>'入力（事前事後）'!C48</f>
        <v>0</v>
      </c>
      <c r="D111" s="96">
        <f>'入力（事前事後）'!D48</f>
        <v>0</v>
      </c>
      <c r="E111" s="96">
        <f>'入力（事前事後）'!E48</f>
        <v>0</v>
      </c>
      <c r="F111" s="96">
        <f>'入力（事前事後）'!F48</f>
        <v>0</v>
      </c>
      <c r="G111" s="96">
        <f>'入力（事前事後）'!G48</f>
        <v>0</v>
      </c>
      <c r="H111" s="96">
        <f>'入力（事前事後）'!H48</f>
        <v>0</v>
      </c>
      <c r="I111" s="103">
        <f>'入力（事前事後）'!I48</f>
        <v>0</v>
      </c>
      <c r="J111" s="95">
        <f>SUM(C111:I111)</f>
        <v>0</v>
      </c>
    </row>
    <row r="112" spans="2:10" s="91" customFormat="1" x14ac:dyDescent="0.15">
      <c r="B112" s="95" t="s">
        <v>99</v>
      </c>
      <c r="C112" s="96">
        <f>'入力（事前事後）'!L48</f>
        <v>0</v>
      </c>
      <c r="D112" s="96">
        <f>'入力（事前事後）'!M48</f>
        <v>0</v>
      </c>
      <c r="E112" s="96">
        <f>'入力（事前事後）'!N48</f>
        <v>0</v>
      </c>
      <c r="F112" s="96">
        <f>'入力（事前事後）'!O48</f>
        <v>0</v>
      </c>
      <c r="G112" s="96">
        <f>'入力（事前事後）'!P48</f>
        <v>0</v>
      </c>
      <c r="H112" s="96">
        <f>'入力（事前事後）'!Q48</f>
        <v>0</v>
      </c>
      <c r="I112" s="103">
        <f>'入力（事前事後）'!R48</f>
        <v>0</v>
      </c>
      <c r="J112" s="95">
        <f>SUM(C112:I112)</f>
        <v>0</v>
      </c>
    </row>
    <row r="113" s="91" customFormat="1" x14ac:dyDescent="0.15"/>
    <row r="114" s="91" customFormat="1" x14ac:dyDescent="0.15"/>
    <row r="115" s="91" customFormat="1" x14ac:dyDescent="0.15"/>
    <row r="116" s="91" customFormat="1" x14ac:dyDescent="0.15"/>
    <row r="117" s="91" customFormat="1" x14ac:dyDescent="0.15"/>
    <row r="118" s="91" customFormat="1" x14ac:dyDescent="0.15"/>
    <row r="119" s="91" customFormat="1" x14ac:dyDescent="0.15"/>
    <row r="120" s="91" customFormat="1" x14ac:dyDescent="0.15"/>
    <row r="121" s="91" customFormat="1" x14ac:dyDescent="0.15"/>
    <row r="122" s="91" customFormat="1" x14ac:dyDescent="0.15"/>
    <row r="123" s="91" customFormat="1" x14ac:dyDescent="0.15"/>
    <row r="124" s="91" customFormat="1" x14ac:dyDescent="0.15"/>
    <row r="125" s="91" customFormat="1" x14ac:dyDescent="0.15"/>
    <row r="126" s="91" customFormat="1" x14ac:dyDescent="0.15"/>
    <row r="127" s="91" customFormat="1" x14ac:dyDescent="0.15"/>
    <row r="128" s="91" customFormat="1" x14ac:dyDescent="0.15"/>
    <row r="129" spans="2:10" s="91" customFormat="1" x14ac:dyDescent="0.15"/>
    <row r="130" spans="2:10" s="91" customFormat="1" x14ac:dyDescent="0.15"/>
    <row r="131" spans="2:10" s="91" customFormat="1" x14ac:dyDescent="0.15"/>
    <row r="132" spans="2:10" s="91" customFormat="1" x14ac:dyDescent="0.15"/>
    <row r="133" spans="2:10" s="91" customFormat="1" x14ac:dyDescent="0.15">
      <c r="B133" s="98" t="s">
        <v>103</v>
      </c>
      <c r="C133" s="102"/>
      <c r="D133" s="102"/>
      <c r="E133" s="102"/>
    </row>
    <row r="134" spans="2:10" s="91" customFormat="1" x14ac:dyDescent="0.15"/>
    <row r="135" spans="2:10" s="91" customFormat="1" x14ac:dyDescent="0.15">
      <c r="B135" s="94">
        <v>5</v>
      </c>
      <c r="C135" s="73" t="s">
        <v>90</v>
      </c>
      <c r="D135" s="73" t="s">
        <v>91</v>
      </c>
      <c r="E135" s="73" t="s">
        <v>92</v>
      </c>
      <c r="F135" s="73" t="s">
        <v>93</v>
      </c>
      <c r="G135" s="73" t="s">
        <v>94</v>
      </c>
      <c r="H135" s="73" t="s">
        <v>95</v>
      </c>
      <c r="I135" s="73" t="s">
        <v>197</v>
      </c>
      <c r="J135" s="73" t="s">
        <v>97</v>
      </c>
    </row>
    <row r="136" spans="2:10" s="91" customFormat="1" x14ac:dyDescent="0.15">
      <c r="B136" s="95" t="s">
        <v>98</v>
      </c>
      <c r="C136" s="96">
        <f>'入力（事前事後）'!C49</f>
        <v>0</v>
      </c>
      <c r="D136" s="96">
        <f>'入力（事前事後）'!D49</f>
        <v>0</v>
      </c>
      <c r="E136" s="96">
        <f>'入力（事前事後）'!E49</f>
        <v>0</v>
      </c>
      <c r="F136" s="96">
        <f>'入力（事前事後）'!F49</f>
        <v>0</v>
      </c>
      <c r="G136" s="96">
        <f>'入力（事前事後）'!G49</f>
        <v>0</v>
      </c>
      <c r="H136" s="96">
        <f>'入力（事前事後）'!H49</f>
        <v>0</v>
      </c>
      <c r="I136" s="103">
        <f>'入力（事前事後）'!I49</f>
        <v>0</v>
      </c>
      <c r="J136" s="95">
        <f>SUM(C136:I136)</f>
        <v>0</v>
      </c>
    </row>
    <row r="137" spans="2:10" s="91" customFormat="1" x14ac:dyDescent="0.15">
      <c r="B137" s="95" t="s">
        <v>99</v>
      </c>
      <c r="C137" s="97">
        <f>'入力（事前事後）'!L49</f>
        <v>0</v>
      </c>
      <c r="D137" s="97">
        <f>'入力（事前事後）'!M49</f>
        <v>0</v>
      </c>
      <c r="E137" s="97">
        <f>'入力（事前事後）'!N49</f>
        <v>0</v>
      </c>
      <c r="F137" s="97">
        <f>'入力（事前事後）'!O49</f>
        <v>0</v>
      </c>
      <c r="G137" s="97">
        <f>'入力（事前事後）'!P49</f>
        <v>0</v>
      </c>
      <c r="H137" s="97">
        <f>'入力（事前事後）'!Q49</f>
        <v>0</v>
      </c>
      <c r="I137" s="104">
        <f>'入力（事前事後）'!R49</f>
        <v>0</v>
      </c>
      <c r="J137" s="101">
        <f>SUM(C137:I137)</f>
        <v>0</v>
      </c>
    </row>
    <row r="138" spans="2:10" s="91" customFormat="1" x14ac:dyDescent="0.15"/>
    <row r="139" spans="2:10" s="91" customFormat="1" x14ac:dyDescent="0.15"/>
    <row r="140" spans="2:10" s="91" customFormat="1" x14ac:dyDescent="0.15"/>
    <row r="141" spans="2:10" s="91" customFormat="1" x14ac:dyDescent="0.15"/>
    <row r="142" spans="2:10" s="91" customFormat="1" x14ac:dyDescent="0.15"/>
    <row r="143" spans="2:10" s="91" customFormat="1" x14ac:dyDescent="0.15"/>
    <row r="144" spans="2:10" s="91" customFormat="1" x14ac:dyDescent="0.15"/>
    <row r="145" spans="2:10" s="91" customFormat="1" x14ac:dyDescent="0.15"/>
    <row r="146" spans="2:10" s="91" customFormat="1" x14ac:dyDescent="0.15"/>
    <row r="147" spans="2:10" s="91" customFormat="1" x14ac:dyDescent="0.15"/>
    <row r="148" spans="2:10" s="91" customFormat="1" x14ac:dyDescent="0.15"/>
    <row r="149" spans="2:10" s="91" customFormat="1" x14ac:dyDescent="0.15"/>
    <row r="150" spans="2:10" s="91" customFormat="1" x14ac:dyDescent="0.15"/>
    <row r="151" spans="2:10" s="91" customFormat="1" x14ac:dyDescent="0.15"/>
    <row r="152" spans="2:10" s="91" customFormat="1" x14ac:dyDescent="0.15"/>
    <row r="153" spans="2:10" s="91" customFormat="1" x14ac:dyDescent="0.15"/>
    <row r="154" spans="2:10" s="91" customFormat="1" x14ac:dyDescent="0.15"/>
    <row r="155" spans="2:10" s="91" customFormat="1" x14ac:dyDescent="0.15"/>
    <row r="156" spans="2:10" s="91" customFormat="1" x14ac:dyDescent="0.15"/>
    <row r="157" spans="2:10" s="91" customFormat="1" ht="129" customHeight="1" x14ac:dyDescent="0.15"/>
    <row r="158" spans="2:10" s="91" customFormat="1" x14ac:dyDescent="0.15">
      <c r="B158" s="98" t="s">
        <v>104</v>
      </c>
      <c r="C158" s="99"/>
      <c r="D158" s="99"/>
    </row>
    <row r="159" spans="2:10" s="91" customFormat="1" x14ac:dyDescent="0.15"/>
    <row r="160" spans="2:10" s="91" customFormat="1" x14ac:dyDescent="0.15">
      <c r="B160" s="94">
        <v>6</v>
      </c>
      <c r="C160" s="73" t="s">
        <v>90</v>
      </c>
      <c r="D160" s="73" t="s">
        <v>91</v>
      </c>
      <c r="E160" s="73" t="s">
        <v>92</v>
      </c>
      <c r="F160" s="73" t="s">
        <v>93</v>
      </c>
      <c r="G160" s="73" t="s">
        <v>94</v>
      </c>
      <c r="H160" s="73" t="s">
        <v>95</v>
      </c>
      <c r="I160" s="73" t="s">
        <v>197</v>
      </c>
      <c r="J160" s="73" t="s">
        <v>97</v>
      </c>
    </row>
    <row r="161" spans="2:10" s="91" customFormat="1" x14ac:dyDescent="0.15">
      <c r="B161" s="95" t="s">
        <v>98</v>
      </c>
      <c r="C161" s="96">
        <f>'入力（事前事後）'!C50</f>
        <v>0</v>
      </c>
      <c r="D161" s="96">
        <f>'入力（事前事後）'!D50</f>
        <v>0</v>
      </c>
      <c r="E161" s="96">
        <f>'入力（事前事後）'!E50</f>
        <v>0</v>
      </c>
      <c r="F161" s="96">
        <f>'入力（事前事後）'!F50</f>
        <v>0</v>
      </c>
      <c r="G161" s="96">
        <f>'入力（事前事後）'!G50</f>
        <v>0</v>
      </c>
      <c r="H161" s="96">
        <f>'入力（事前事後）'!H50</f>
        <v>0</v>
      </c>
      <c r="I161" s="103">
        <f>'入力（事前事後）'!I50</f>
        <v>0</v>
      </c>
      <c r="J161" s="95">
        <f>SUM(C161:I161)</f>
        <v>0</v>
      </c>
    </row>
    <row r="162" spans="2:10" s="91" customFormat="1" x14ac:dyDescent="0.15">
      <c r="B162" s="95" t="s">
        <v>99</v>
      </c>
      <c r="C162" s="97">
        <f>'入力（事前事後）'!L50</f>
        <v>0</v>
      </c>
      <c r="D162" s="97">
        <f>'入力（事前事後）'!M50</f>
        <v>0</v>
      </c>
      <c r="E162" s="97">
        <f>'入力（事前事後）'!N50</f>
        <v>0</v>
      </c>
      <c r="F162" s="97">
        <f>'入力（事前事後）'!O50</f>
        <v>0</v>
      </c>
      <c r="G162" s="97">
        <f>'入力（事前事後）'!P50</f>
        <v>0</v>
      </c>
      <c r="H162" s="97">
        <f>'入力（事前事後）'!Q50</f>
        <v>0</v>
      </c>
      <c r="I162" s="104">
        <f>'入力（事前事後）'!R50</f>
        <v>0</v>
      </c>
      <c r="J162" s="95">
        <f>SUM(C162:I162)</f>
        <v>0</v>
      </c>
    </row>
    <row r="163" spans="2:10" s="91" customFormat="1" x14ac:dyDescent="0.15"/>
    <row r="164" spans="2:10" s="91" customFormat="1" x14ac:dyDescent="0.15"/>
    <row r="165" spans="2:10" s="91" customFormat="1" x14ac:dyDescent="0.15"/>
    <row r="166" spans="2:10" s="91" customFormat="1" x14ac:dyDescent="0.15"/>
    <row r="167" spans="2:10" s="91" customFormat="1" x14ac:dyDescent="0.15"/>
    <row r="168" spans="2:10" s="91" customFormat="1" x14ac:dyDescent="0.15"/>
    <row r="169" spans="2:10" s="91" customFormat="1" x14ac:dyDescent="0.15"/>
    <row r="170" spans="2:10" s="91" customFormat="1" x14ac:dyDescent="0.15"/>
    <row r="171" spans="2:10" s="91" customFormat="1" x14ac:dyDescent="0.15"/>
    <row r="172" spans="2:10" s="91" customFormat="1" x14ac:dyDescent="0.15"/>
    <row r="173" spans="2:10" s="91" customFormat="1" x14ac:dyDescent="0.15"/>
    <row r="174" spans="2:10" s="91" customFormat="1" x14ac:dyDescent="0.15"/>
    <row r="175" spans="2:10" s="91" customFormat="1" x14ac:dyDescent="0.15"/>
    <row r="176" spans="2:10" s="91" customFormat="1" x14ac:dyDescent="0.15"/>
    <row r="177" spans="2:10" s="91" customFormat="1" x14ac:dyDescent="0.15"/>
    <row r="178" spans="2:10" s="91" customFormat="1" x14ac:dyDescent="0.15"/>
    <row r="179" spans="2:10" s="91" customFormat="1" x14ac:dyDescent="0.15"/>
    <row r="180" spans="2:10" s="91" customFormat="1" x14ac:dyDescent="0.15"/>
    <row r="181" spans="2:10" s="91" customFormat="1" x14ac:dyDescent="0.15"/>
    <row r="182" spans="2:10" s="91" customFormat="1" x14ac:dyDescent="0.15"/>
    <row r="183" spans="2:10" s="91" customFormat="1" x14ac:dyDescent="0.15">
      <c r="B183" s="98" t="s">
        <v>105</v>
      </c>
      <c r="C183" s="98"/>
      <c r="D183" s="98"/>
    </row>
    <row r="184" spans="2:10" s="91" customFormat="1" x14ac:dyDescent="0.15"/>
    <row r="185" spans="2:10" s="91" customFormat="1" x14ac:dyDescent="0.15">
      <c r="B185" s="94">
        <v>7</v>
      </c>
      <c r="C185" s="73" t="s">
        <v>90</v>
      </c>
      <c r="D185" s="73" t="s">
        <v>91</v>
      </c>
      <c r="E185" s="73" t="s">
        <v>92</v>
      </c>
      <c r="F185" s="73" t="s">
        <v>93</v>
      </c>
      <c r="G185" s="73" t="s">
        <v>94</v>
      </c>
      <c r="H185" s="73" t="s">
        <v>95</v>
      </c>
      <c r="I185" s="73" t="s">
        <v>197</v>
      </c>
      <c r="J185" s="100" t="s">
        <v>97</v>
      </c>
    </row>
    <row r="186" spans="2:10" s="91" customFormat="1" x14ac:dyDescent="0.15">
      <c r="B186" s="95" t="s">
        <v>98</v>
      </c>
      <c r="C186" s="96">
        <f>'入力（事前事後）'!C51</f>
        <v>0</v>
      </c>
      <c r="D186" s="96">
        <f>'入力（事前事後）'!D51</f>
        <v>0</v>
      </c>
      <c r="E186" s="96">
        <f>'入力（事前事後）'!E51</f>
        <v>0</v>
      </c>
      <c r="F186" s="96">
        <f>'入力（事前事後）'!F51</f>
        <v>0</v>
      </c>
      <c r="G186" s="96">
        <f>'入力（事前事後）'!G51</f>
        <v>0</v>
      </c>
      <c r="H186" s="96">
        <f>'入力（事前事後）'!H51</f>
        <v>0</v>
      </c>
      <c r="I186" s="103">
        <f>'入力（事前事後）'!I51</f>
        <v>0</v>
      </c>
      <c r="J186" s="95">
        <f>SUM(C186:I186)</f>
        <v>0</v>
      </c>
    </row>
    <row r="187" spans="2:10" s="91" customFormat="1" x14ac:dyDescent="0.15">
      <c r="B187" s="95" t="s">
        <v>99</v>
      </c>
      <c r="C187" s="97">
        <f>'入力（事前事後）'!L51</f>
        <v>0</v>
      </c>
      <c r="D187" s="97">
        <f>'入力（事前事後）'!M51</f>
        <v>0</v>
      </c>
      <c r="E187" s="97">
        <f>'入力（事前事後）'!N51</f>
        <v>0</v>
      </c>
      <c r="F187" s="97">
        <f>'入力（事前事後）'!O51</f>
        <v>0</v>
      </c>
      <c r="G187" s="97">
        <f>'入力（事前事後）'!P51</f>
        <v>0</v>
      </c>
      <c r="H187" s="97">
        <f>'入力（事前事後）'!Q51</f>
        <v>0</v>
      </c>
      <c r="I187" s="104">
        <f>'入力（事前事後）'!R51</f>
        <v>0</v>
      </c>
      <c r="J187" s="95">
        <f>SUM(C187:I187)</f>
        <v>0</v>
      </c>
    </row>
    <row r="188" spans="2:10" s="91" customFormat="1" x14ac:dyDescent="0.15"/>
    <row r="189" spans="2:10" s="91" customFormat="1" x14ac:dyDescent="0.15"/>
    <row r="190" spans="2:10" s="91" customFormat="1" x14ac:dyDescent="0.15"/>
    <row r="191" spans="2:10" s="91" customFormat="1" x14ac:dyDescent="0.15"/>
    <row r="192" spans="2:10" s="91" customFormat="1" x14ac:dyDescent="0.15"/>
    <row r="193" spans="2:8" s="91" customFormat="1" x14ac:dyDescent="0.15"/>
    <row r="194" spans="2:8" s="91" customFormat="1" x14ac:dyDescent="0.15"/>
    <row r="195" spans="2:8" s="91" customFormat="1" x14ac:dyDescent="0.15"/>
    <row r="196" spans="2:8" s="91" customFormat="1" x14ac:dyDescent="0.15"/>
    <row r="197" spans="2:8" s="91" customFormat="1" x14ac:dyDescent="0.15"/>
    <row r="198" spans="2:8" s="91" customFormat="1" x14ac:dyDescent="0.15"/>
    <row r="199" spans="2:8" s="91" customFormat="1" x14ac:dyDescent="0.15"/>
    <row r="200" spans="2:8" s="91" customFormat="1" x14ac:dyDescent="0.15"/>
    <row r="201" spans="2:8" s="91" customFormat="1" x14ac:dyDescent="0.15"/>
    <row r="202" spans="2:8" s="91" customFormat="1" x14ac:dyDescent="0.15"/>
    <row r="203" spans="2:8" s="91" customFormat="1" x14ac:dyDescent="0.15"/>
    <row r="204" spans="2:8" s="91" customFormat="1" x14ac:dyDescent="0.15"/>
    <row r="205" spans="2:8" s="91" customFormat="1" x14ac:dyDescent="0.15"/>
    <row r="206" spans="2:8" s="91" customFormat="1" x14ac:dyDescent="0.15"/>
    <row r="207" spans="2:8" s="91" customFormat="1" x14ac:dyDescent="0.15"/>
    <row r="208" spans="2:8" s="91" customFormat="1" x14ac:dyDescent="0.15">
      <c r="B208" s="92" t="s">
        <v>108</v>
      </c>
      <c r="C208" s="93"/>
      <c r="D208" s="93"/>
      <c r="E208" s="93"/>
      <c r="F208" s="93"/>
      <c r="G208" s="93"/>
      <c r="H208" s="93"/>
    </row>
    <row r="209" spans="2:10" s="91" customFormat="1" x14ac:dyDescent="0.15"/>
    <row r="210" spans="2:10" s="91" customFormat="1" x14ac:dyDescent="0.15">
      <c r="B210" s="94">
        <v>8</v>
      </c>
      <c r="C210" s="73" t="s">
        <v>90</v>
      </c>
      <c r="D210" s="73" t="s">
        <v>91</v>
      </c>
      <c r="E210" s="73" t="s">
        <v>92</v>
      </c>
      <c r="F210" s="73" t="s">
        <v>93</v>
      </c>
      <c r="G210" s="73" t="s">
        <v>94</v>
      </c>
      <c r="H210" s="73" t="s">
        <v>95</v>
      </c>
      <c r="I210" s="73" t="s">
        <v>197</v>
      </c>
      <c r="J210" s="100" t="s">
        <v>97</v>
      </c>
    </row>
    <row r="211" spans="2:10" s="91" customFormat="1" x14ac:dyDescent="0.15">
      <c r="B211" s="95" t="s">
        <v>98</v>
      </c>
      <c r="C211" s="96">
        <f>'入力（事前事後）'!C52</f>
        <v>0</v>
      </c>
      <c r="D211" s="96">
        <f>'入力（事前事後）'!D52</f>
        <v>0</v>
      </c>
      <c r="E211" s="96">
        <f>'入力（事前事後）'!E52</f>
        <v>0</v>
      </c>
      <c r="F211" s="96">
        <f>'入力（事前事後）'!F52</f>
        <v>0</v>
      </c>
      <c r="G211" s="96">
        <f>'入力（事前事後）'!G52</f>
        <v>0</v>
      </c>
      <c r="H211" s="96">
        <f>'入力（事前事後）'!H52</f>
        <v>0</v>
      </c>
      <c r="I211" s="103">
        <f>'入力（事前事後）'!I52</f>
        <v>0</v>
      </c>
      <c r="J211" s="95">
        <f>SUM(C211:I211)</f>
        <v>0</v>
      </c>
    </row>
    <row r="212" spans="2:10" s="91" customFormat="1" x14ac:dyDescent="0.15">
      <c r="B212" s="95" t="s">
        <v>99</v>
      </c>
      <c r="C212" s="96">
        <f>'入力（事前事後）'!L52</f>
        <v>0</v>
      </c>
      <c r="D212" s="96">
        <f>'入力（事前事後）'!M52</f>
        <v>0</v>
      </c>
      <c r="E212" s="96">
        <f>'入力（事前事後）'!N52</f>
        <v>0</v>
      </c>
      <c r="F212" s="96">
        <f>'入力（事前事後）'!O52</f>
        <v>0</v>
      </c>
      <c r="G212" s="96">
        <f>'入力（事前事後）'!P52</f>
        <v>0</v>
      </c>
      <c r="H212" s="96">
        <f>'入力（事前事後）'!Q52</f>
        <v>0</v>
      </c>
      <c r="I212" s="103">
        <f>'入力（事前事後）'!R52</f>
        <v>0</v>
      </c>
      <c r="J212" s="95">
        <f>SUM(C212:I212)</f>
        <v>0</v>
      </c>
    </row>
    <row r="213" spans="2:10" s="91" customFormat="1" x14ac:dyDescent="0.15"/>
    <row r="214" spans="2:10" s="91" customFormat="1" x14ac:dyDescent="0.15"/>
    <row r="215" spans="2:10" s="91" customFormat="1" x14ac:dyDescent="0.15"/>
    <row r="216" spans="2:10" s="91" customFormat="1" x14ac:dyDescent="0.15"/>
    <row r="217" spans="2:10" s="91" customFormat="1" x14ac:dyDescent="0.15"/>
    <row r="218" spans="2:10" s="91" customFormat="1" x14ac:dyDescent="0.15"/>
    <row r="219" spans="2:10" s="91" customFormat="1" x14ac:dyDescent="0.15"/>
    <row r="220" spans="2:10" s="91" customFormat="1" x14ac:dyDescent="0.15"/>
    <row r="221" spans="2:10" s="91" customFormat="1" x14ac:dyDescent="0.15"/>
    <row r="222" spans="2:10" s="91" customFormat="1" x14ac:dyDescent="0.15"/>
    <row r="223" spans="2:10" s="91" customFormat="1" x14ac:dyDescent="0.15"/>
    <row r="224" spans="2:10" s="91" customFormat="1" x14ac:dyDescent="0.15"/>
    <row r="225" spans="2:10" s="91" customFormat="1" x14ac:dyDescent="0.15"/>
    <row r="226" spans="2:10" s="91" customFormat="1" x14ac:dyDescent="0.15"/>
    <row r="227" spans="2:10" s="91" customFormat="1" x14ac:dyDescent="0.15"/>
    <row r="228" spans="2:10" s="91" customFormat="1" x14ac:dyDescent="0.15"/>
    <row r="229" spans="2:10" s="91" customFormat="1" x14ac:dyDescent="0.15"/>
    <row r="230" spans="2:10" s="91" customFormat="1" x14ac:dyDescent="0.15"/>
    <row r="231" spans="2:10" s="91" customFormat="1" x14ac:dyDescent="0.15"/>
    <row r="232" spans="2:10" s="91" customFormat="1" x14ac:dyDescent="0.15"/>
    <row r="233" spans="2:10" s="91" customFormat="1" x14ac:dyDescent="0.15"/>
    <row r="234" spans="2:10" s="91" customFormat="1" ht="108.75" customHeight="1" x14ac:dyDescent="0.15"/>
    <row r="235" spans="2:10" s="91" customFormat="1" x14ac:dyDescent="0.15">
      <c r="B235" s="98" t="s">
        <v>109</v>
      </c>
      <c r="C235" s="98"/>
      <c r="D235" s="98"/>
      <c r="E235" s="98"/>
      <c r="F235" s="98"/>
    </row>
    <row r="236" spans="2:10" s="91" customFormat="1" x14ac:dyDescent="0.15"/>
    <row r="237" spans="2:10" s="91" customFormat="1" x14ac:dyDescent="0.15">
      <c r="B237" s="94">
        <v>9</v>
      </c>
      <c r="C237" s="73" t="s">
        <v>90</v>
      </c>
      <c r="D237" s="73" t="s">
        <v>91</v>
      </c>
      <c r="E237" s="73" t="s">
        <v>92</v>
      </c>
      <c r="F237" s="73" t="s">
        <v>93</v>
      </c>
      <c r="G237" s="73" t="s">
        <v>94</v>
      </c>
      <c r="H237" s="73" t="s">
        <v>95</v>
      </c>
      <c r="I237" s="145" t="s">
        <v>197</v>
      </c>
      <c r="J237" s="73" t="s">
        <v>97</v>
      </c>
    </row>
    <row r="238" spans="2:10" s="91" customFormat="1" x14ac:dyDescent="0.15">
      <c r="B238" s="95" t="s">
        <v>98</v>
      </c>
      <c r="C238" s="96">
        <f>'入力（事前事後）'!C53</f>
        <v>0</v>
      </c>
      <c r="D238" s="96">
        <f>'入力（事前事後）'!D53</f>
        <v>0</v>
      </c>
      <c r="E238" s="96">
        <f>'入力（事前事後）'!E53</f>
        <v>0</v>
      </c>
      <c r="F238" s="96">
        <f>'入力（事前事後）'!F53</f>
        <v>0</v>
      </c>
      <c r="G238" s="96">
        <f>'入力（事前事後）'!G53</f>
        <v>0</v>
      </c>
      <c r="H238" s="96">
        <f>'入力（事前事後）'!H53</f>
        <v>0</v>
      </c>
      <c r="I238" s="103">
        <f>'入力（事前事後）'!I53</f>
        <v>0</v>
      </c>
      <c r="J238" s="95">
        <f>SUM(C238:I238)</f>
        <v>0</v>
      </c>
    </row>
    <row r="239" spans="2:10" s="91" customFormat="1" x14ac:dyDescent="0.15">
      <c r="B239" s="95" t="s">
        <v>99</v>
      </c>
      <c r="C239" s="96">
        <f>'入力（事前事後）'!L53</f>
        <v>0</v>
      </c>
      <c r="D239" s="96">
        <f>'入力（事前事後）'!M53</f>
        <v>0</v>
      </c>
      <c r="E239" s="96">
        <f>'入力（事前事後）'!N53</f>
        <v>0</v>
      </c>
      <c r="F239" s="96">
        <f>'入力（事前事後）'!O53</f>
        <v>0</v>
      </c>
      <c r="G239" s="96">
        <f>'入力（事前事後）'!P53</f>
        <v>0</v>
      </c>
      <c r="H239" s="96">
        <f>'入力（事前事後）'!Q53</f>
        <v>0</v>
      </c>
      <c r="I239" s="103">
        <f>'入力（事前事後）'!R53</f>
        <v>0</v>
      </c>
      <c r="J239" s="95">
        <f>SUM(C239:I239)</f>
        <v>0</v>
      </c>
    </row>
    <row r="240" spans="2:10" s="91" customFormat="1" x14ac:dyDescent="0.15"/>
    <row r="241" s="91" customFormat="1" x14ac:dyDescent="0.15"/>
    <row r="242" s="91" customFormat="1" x14ac:dyDescent="0.15"/>
    <row r="243" s="91" customFormat="1" x14ac:dyDescent="0.15"/>
    <row r="244" s="91" customFormat="1" x14ac:dyDescent="0.15"/>
    <row r="245" s="91" customFormat="1" x14ac:dyDescent="0.15"/>
    <row r="246" s="91" customFormat="1" x14ac:dyDescent="0.15"/>
    <row r="247" s="91" customFormat="1" x14ac:dyDescent="0.15"/>
    <row r="248" s="91" customFormat="1" x14ac:dyDescent="0.15"/>
    <row r="249" s="91" customFormat="1" x14ac:dyDescent="0.15"/>
    <row r="250" s="91" customFormat="1" x14ac:dyDescent="0.15"/>
    <row r="251" s="91" customFormat="1" x14ac:dyDescent="0.15"/>
    <row r="252" s="91" customFormat="1" x14ac:dyDescent="0.15"/>
    <row r="253" s="91" customFormat="1" x14ac:dyDescent="0.15"/>
    <row r="254" s="91" customFormat="1" x14ac:dyDescent="0.15"/>
    <row r="255" s="91" customFormat="1" x14ac:dyDescent="0.15"/>
    <row r="256" s="91" customFormat="1" x14ac:dyDescent="0.15"/>
    <row r="257" spans="2:10" s="91" customFormat="1" x14ac:dyDescent="0.15"/>
    <row r="258" spans="2:10" s="91" customFormat="1" x14ac:dyDescent="0.15"/>
    <row r="259" spans="2:10" s="91" customFormat="1" x14ac:dyDescent="0.15"/>
    <row r="260" spans="2:10" s="91" customFormat="1" x14ac:dyDescent="0.15">
      <c r="B260" s="98" t="s">
        <v>110</v>
      </c>
      <c r="C260" s="99"/>
      <c r="D260" s="99"/>
      <c r="E260" s="99"/>
      <c r="F260" s="99"/>
      <c r="G260" s="99"/>
    </row>
    <row r="261" spans="2:10" s="91" customFormat="1" x14ac:dyDescent="0.15"/>
    <row r="262" spans="2:10" s="91" customFormat="1" x14ac:dyDescent="0.15">
      <c r="B262" s="94">
        <v>10</v>
      </c>
      <c r="C262" s="73" t="s">
        <v>90</v>
      </c>
      <c r="D262" s="73" t="s">
        <v>91</v>
      </c>
      <c r="E262" s="73" t="s">
        <v>92</v>
      </c>
      <c r="F262" s="73" t="s">
        <v>93</v>
      </c>
      <c r="G262" s="73" t="s">
        <v>94</v>
      </c>
      <c r="H262" s="73" t="s">
        <v>95</v>
      </c>
      <c r="I262" s="100" t="s">
        <v>197</v>
      </c>
      <c r="J262" s="73" t="s">
        <v>97</v>
      </c>
    </row>
    <row r="263" spans="2:10" s="91" customFormat="1" x14ac:dyDescent="0.15">
      <c r="B263" s="95" t="s">
        <v>98</v>
      </c>
      <c r="C263" s="96">
        <f>'入力（事前事後）'!C54</f>
        <v>0</v>
      </c>
      <c r="D263" s="96">
        <f>'入力（事前事後）'!D54</f>
        <v>0</v>
      </c>
      <c r="E263" s="96">
        <f>'入力（事前事後）'!E54</f>
        <v>0</v>
      </c>
      <c r="F263" s="96">
        <f>'入力（事前事後）'!F54</f>
        <v>0</v>
      </c>
      <c r="G263" s="96">
        <f>'入力（事前事後）'!G54</f>
        <v>0</v>
      </c>
      <c r="H263" s="96">
        <f>'入力（事前事後）'!H54</f>
        <v>0</v>
      </c>
      <c r="I263" s="103">
        <f>'入力（事前事後）'!I54</f>
        <v>0</v>
      </c>
      <c r="J263" s="95">
        <f>SUM(C263:I263)</f>
        <v>0</v>
      </c>
    </row>
    <row r="264" spans="2:10" s="91" customFormat="1" x14ac:dyDescent="0.15">
      <c r="B264" s="95" t="s">
        <v>99</v>
      </c>
      <c r="C264" s="96">
        <f>'入力（事前事後）'!L54</f>
        <v>0</v>
      </c>
      <c r="D264" s="96">
        <f>'入力（事前事後）'!M54</f>
        <v>0</v>
      </c>
      <c r="E264" s="96">
        <f>'入力（事前事後）'!N54</f>
        <v>0</v>
      </c>
      <c r="F264" s="96">
        <f>'入力（事前事後）'!O54</f>
        <v>0</v>
      </c>
      <c r="G264" s="96">
        <f>'入力（事前事後）'!P54</f>
        <v>0</v>
      </c>
      <c r="H264" s="96">
        <f>'入力（事前事後）'!Q54</f>
        <v>0</v>
      </c>
      <c r="I264" s="103">
        <f>'入力（事前事後）'!R54</f>
        <v>0</v>
      </c>
      <c r="J264" s="95">
        <f>SUM(C264:I264)</f>
        <v>0</v>
      </c>
    </row>
    <row r="265" spans="2:10" s="91" customFormat="1" x14ac:dyDescent="0.15"/>
    <row r="266" spans="2:10" s="91" customFormat="1" x14ac:dyDescent="0.15"/>
    <row r="267" spans="2:10" s="91" customFormat="1" x14ac:dyDescent="0.15"/>
    <row r="268" spans="2:10" s="91" customFormat="1" x14ac:dyDescent="0.15"/>
    <row r="269" spans="2:10" s="91" customFormat="1" x14ac:dyDescent="0.15"/>
    <row r="270" spans="2:10" s="91" customFormat="1" x14ac:dyDescent="0.15"/>
    <row r="271" spans="2:10" s="91" customFormat="1" x14ac:dyDescent="0.15"/>
    <row r="272" spans="2:10" s="91" customFormat="1" x14ac:dyDescent="0.15"/>
    <row r="273" spans="2:10" s="91" customFormat="1" x14ac:dyDescent="0.15"/>
    <row r="274" spans="2:10" s="91" customFormat="1" x14ac:dyDescent="0.15"/>
    <row r="275" spans="2:10" s="91" customFormat="1" x14ac:dyDescent="0.15"/>
    <row r="276" spans="2:10" s="91" customFormat="1" x14ac:dyDescent="0.15"/>
    <row r="277" spans="2:10" s="91" customFormat="1" x14ac:dyDescent="0.15"/>
    <row r="278" spans="2:10" s="91" customFormat="1" x14ac:dyDescent="0.15"/>
    <row r="279" spans="2:10" s="91" customFormat="1" x14ac:dyDescent="0.15"/>
    <row r="280" spans="2:10" s="91" customFormat="1" x14ac:dyDescent="0.15"/>
    <row r="281" spans="2:10" s="91" customFormat="1" x14ac:dyDescent="0.15"/>
    <row r="282" spans="2:10" s="91" customFormat="1" x14ac:dyDescent="0.15"/>
    <row r="283" spans="2:10" s="91" customFormat="1" x14ac:dyDescent="0.15"/>
    <row r="284" spans="2:10" s="91" customFormat="1" x14ac:dyDescent="0.15"/>
    <row r="285" spans="2:10" s="91" customFormat="1" x14ac:dyDescent="0.15">
      <c r="B285" s="98" t="s">
        <v>111</v>
      </c>
      <c r="C285" s="99"/>
      <c r="D285" s="99"/>
      <c r="E285" s="99"/>
      <c r="F285" s="99"/>
    </row>
    <row r="286" spans="2:10" s="91" customFormat="1" x14ac:dyDescent="0.15"/>
    <row r="287" spans="2:10" s="91" customFormat="1" x14ac:dyDescent="0.15">
      <c r="B287" s="94">
        <v>11</v>
      </c>
      <c r="C287" s="73" t="s">
        <v>90</v>
      </c>
      <c r="D287" s="73" t="s">
        <v>91</v>
      </c>
      <c r="E287" s="73" t="s">
        <v>92</v>
      </c>
      <c r="F287" s="73" t="s">
        <v>93</v>
      </c>
      <c r="G287" s="73" t="s">
        <v>94</v>
      </c>
      <c r="H287" s="73" t="s">
        <v>95</v>
      </c>
      <c r="I287" s="73" t="s">
        <v>197</v>
      </c>
      <c r="J287" s="73" t="s">
        <v>97</v>
      </c>
    </row>
    <row r="288" spans="2:10" s="91" customFormat="1" x14ac:dyDescent="0.15">
      <c r="B288" s="95" t="s">
        <v>98</v>
      </c>
      <c r="C288" s="96">
        <f>'入力（事前事後）'!C55</f>
        <v>0</v>
      </c>
      <c r="D288" s="96">
        <f>'入力（事前事後）'!D55</f>
        <v>0</v>
      </c>
      <c r="E288" s="96">
        <f>'入力（事前事後）'!E55</f>
        <v>0</v>
      </c>
      <c r="F288" s="96">
        <f>'入力（事前事後）'!F55</f>
        <v>0</v>
      </c>
      <c r="G288" s="96">
        <f>'入力（事前事後）'!G55</f>
        <v>0</v>
      </c>
      <c r="H288" s="96">
        <f>'入力（事前事後）'!H55</f>
        <v>0</v>
      </c>
      <c r="I288" s="103">
        <f>'入力（事前事後）'!I55</f>
        <v>0</v>
      </c>
      <c r="J288" s="95">
        <f>SUM(C288:I288)</f>
        <v>0</v>
      </c>
    </row>
    <row r="289" spans="2:10" s="91" customFormat="1" x14ac:dyDescent="0.15">
      <c r="B289" s="95" t="s">
        <v>99</v>
      </c>
      <c r="C289" s="96">
        <f>'入力（事前事後）'!L55</f>
        <v>0</v>
      </c>
      <c r="D289" s="96">
        <f>'入力（事前事後）'!M55</f>
        <v>0</v>
      </c>
      <c r="E289" s="96">
        <f>'入力（事前事後）'!N55</f>
        <v>0</v>
      </c>
      <c r="F289" s="96">
        <f>'入力（事前事後）'!O55</f>
        <v>0</v>
      </c>
      <c r="G289" s="96">
        <f>'入力（事前事後）'!P55</f>
        <v>0</v>
      </c>
      <c r="H289" s="96">
        <f>'入力（事前事後）'!Q55</f>
        <v>0</v>
      </c>
      <c r="I289" s="103">
        <f>'入力（事前事後）'!R55</f>
        <v>0</v>
      </c>
      <c r="J289" s="95">
        <f>SUM(C289:I289)</f>
        <v>0</v>
      </c>
    </row>
    <row r="290" spans="2:10" s="91" customFormat="1" x14ac:dyDescent="0.15"/>
    <row r="291" spans="2:10" s="91" customFormat="1" x14ac:dyDescent="0.15"/>
    <row r="292" spans="2:10" s="91" customFormat="1" x14ac:dyDescent="0.15"/>
    <row r="293" spans="2:10" s="91" customFormat="1" x14ac:dyDescent="0.15"/>
    <row r="294" spans="2:10" s="91" customFormat="1" x14ac:dyDescent="0.15"/>
    <row r="295" spans="2:10" s="91" customFormat="1" x14ac:dyDescent="0.15"/>
    <row r="296" spans="2:10" s="91" customFormat="1" x14ac:dyDescent="0.15"/>
    <row r="297" spans="2:10" s="91" customFormat="1" x14ac:dyDescent="0.15"/>
    <row r="298" spans="2:10" s="91" customFormat="1" x14ac:dyDescent="0.15"/>
    <row r="299" spans="2:10" s="91" customFormat="1" x14ac:dyDescent="0.15"/>
    <row r="300" spans="2:10" s="91" customFormat="1" x14ac:dyDescent="0.15"/>
    <row r="301" spans="2:10" s="91" customFormat="1" x14ac:dyDescent="0.15"/>
    <row r="302" spans="2:10" s="91" customFormat="1" x14ac:dyDescent="0.15"/>
    <row r="303" spans="2:10" s="91" customFormat="1" x14ac:dyDescent="0.15"/>
    <row r="304" spans="2:10" s="91" customFormat="1" x14ac:dyDescent="0.15"/>
    <row r="305" spans="2:10" s="91" customFormat="1" x14ac:dyDescent="0.15"/>
    <row r="306" spans="2:10" s="91" customFormat="1" x14ac:dyDescent="0.15"/>
    <row r="307" spans="2:10" s="91" customFormat="1" x14ac:dyDescent="0.15"/>
    <row r="308" spans="2:10" s="91" customFormat="1" x14ac:dyDescent="0.15"/>
    <row r="309" spans="2:10" s="91" customFormat="1" ht="132" customHeight="1" x14ac:dyDescent="0.15"/>
    <row r="310" spans="2:10" s="91" customFormat="1" x14ac:dyDescent="0.15">
      <c r="B310" s="98" t="s">
        <v>112</v>
      </c>
      <c r="C310" s="102"/>
      <c r="D310" s="102"/>
      <c r="E310" s="102"/>
    </row>
    <row r="311" spans="2:10" s="91" customFormat="1" x14ac:dyDescent="0.15"/>
    <row r="312" spans="2:10" s="91" customFormat="1" x14ac:dyDescent="0.15">
      <c r="B312" s="94">
        <v>12</v>
      </c>
      <c r="C312" s="73" t="s">
        <v>90</v>
      </c>
      <c r="D312" s="73" t="s">
        <v>91</v>
      </c>
      <c r="E312" s="73" t="s">
        <v>92</v>
      </c>
      <c r="F312" s="73" t="s">
        <v>93</v>
      </c>
      <c r="G312" s="73" t="s">
        <v>94</v>
      </c>
      <c r="H312" s="73" t="s">
        <v>95</v>
      </c>
      <c r="I312" s="73" t="s">
        <v>197</v>
      </c>
      <c r="J312" s="73" t="s">
        <v>97</v>
      </c>
    </row>
    <row r="313" spans="2:10" s="91" customFormat="1" x14ac:dyDescent="0.15">
      <c r="B313" s="95" t="s">
        <v>98</v>
      </c>
      <c r="C313" s="96">
        <f>'入力（事前事後）'!C56</f>
        <v>0</v>
      </c>
      <c r="D313" s="96">
        <f>'入力（事前事後）'!D56</f>
        <v>0</v>
      </c>
      <c r="E313" s="96">
        <f>'入力（事前事後）'!E56</f>
        <v>0</v>
      </c>
      <c r="F313" s="96">
        <f>'入力（事前事後）'!F56</f>
        <v>0</v>
      </c>
      <c r="G313" s="96">
        <f>'入力（事前事後）'!G56</f>
        <v>0</v>
      </c>
      <c r="H313" s="96">
        <f>'入力（事前事後）'!H56</f>
        <v>0</v>
      </c>
      <c r="I313" s="103">
        <f>'入力（事前事後）'!I56</f>
        <v>0</v>
      </c>
      <c r="J313" s="95">
        <f>SUM(C313:I313)</f>
        <v>0</v>
      </c>
    </row>
    <row r="314" spans="2:10" s="91" customFormat="1" x14ac:dyDescent="0.15">
      <c r="B314" s="95" t="s">
        <v>99</v>
      </c>
      <c r="C314" s="96">
        <f>'入力（事前事後）'!L56</f>
        <v>0</v>
      </c>
      <c r="D314" s="96">
        <f>'入力（事前事後）'!M56</f>
        <v>0</v>
      </c>
      <c r="E314" s="96">
        <f>'入力（事前事後）'!N56</f>
        <v>0</v>
      </c>
      <c r="F314" s="96">
        <f>'入力（事前事後）'!O56</f>
        <v>0</v>
      </c>
      <c r="G314" s="96">
        <f>'入力（事前事後）'!P56</f>
        <v>0</v>
      </c>
      <c r="H314" s="96">
        <f>'入力（事前事後）'!Q56</f>
        <v>0</v>
      </c>
      <c r="I314" s="103">
        <f>'入力（事前事後）'!R56</f>
        <v>0</v>
      </c>
      <c r="J314" s="101">
        <f>SUM(C314:I314)</f>
        <v>0</v>
      </c>
    </row>
    <row r="315" spans="2:10" s="91" customFormat="1" x14ac:dyDescent="0.15"/>
    <row r="316" spans="2:10" s="91" customFormat="1" x14ac:dyDescent="0.15"/>
    <row r="317" spans="2:10" s="91" customFormat="1" x14ac:dyDescent="0.15"/>
    <row r="318" spans="2:10" s="91" customFormat="1" x14ac:dyDescent="0.15"/>
    <row r="319" spans="2:10" s="91" customFormat="1" x14ac:dyDescent="0.15"/>
    <row r="320" spans="2:10" s="91" customFormat="1" x14ac:dyDescent="0.15"/>
    <row r="321" spans="2:4" s="91" customFormat="1" x14ac:dyDescent="0.15"/>
    <row r="322" spans="2:4" s="91" customFormat="1" x14ac:dyDescent="0.15"/>
    <row r="323" spans="2:4" s="91" customFormat="1" x14ac:dyDescent="0.15"/>
    <row r="324" spans="2:4" s="91" customFormat="1" x14ac:dyDescent="0.15"/>
    <row r="325" spans="2:4" s="91" customFormat="1" x14ac:dyDescent="0.15"/>
    <row r="326" spans="2:4" s="91" customFormat="1" x14ac:dyDescent="0.15"/>
    <row r="327" spans="2:4" s="91" customFormat="1" x14ac:dyDescent="0.15"/>
    <row r="328" spans="2:4" s="91" customFormat="1" x14ac:dyDescent="0.15"/>
    <row r="329" spans="2:4" s="91" customFormat="1" x14ac:dyDescent="0.15"/>
    <row r="330" spans="2:4" s="91" customFormat="1" x14ac:dyDescent="0.15"/>
    <row r="331" spans="2:4" s="91" customFormat="1" x14ac:dyDescent="0.15"/>
    <row r="332" spans="2:4" s="91" customFormat="1" x14ac:dyDescent="0.15"/>
    <row r="333" spans="2:4" s="91" customFormat="1" x14ac:dyDescent="0.15"/>
    <row r="334" spans="2:4" s="91" customFormat="1" x14ac:dyDescent="0.15"/>
    <row r="335" spans="2:4" s="91" customFormat="1" x14ac:dyDescent="0.15">
      <c r="B335" s="98" t="s">
        <v>113</v>
      </c>
      <c r="C335" s="99"/>
      <c r="D335" s="99"/>
    </row>
    <row r="336" spans="2:4" s="91" customFormat="1" x14ac:dyDescent="0.15"/>
    <row r="337" spans="2:10" s="91" customFormat="1" x14ac:dyDescent="0.15">
      <c r="B337" s="94">
        <v>13</v>
      </c>
      <c r="C337" s="73" t="s">
        <v>90</v>
      </c>
      <c r="D337" s="73" t="s">
        <v>91</v>
      </c>
      <c r="E337" s="73" t="s">
        <v>92</v>
      </c>
      <c r="F337" s="73" t="s">
        <v>93</v>
      </c>
      <c r="G337" s="73" t="s">
        <v>94</v>
      </c>
      <c r="H337" s="73" t="s">
        <v>95</v>
      </c>
      <c r="I337" s="73" t="s">
        <v>197</v>
      </c>
      <c r="J337" s="73" t="s">
        <v>97</v>
      </c>
    </row>
    <row r="338" spans="2:10" s="91" customFormat="1" x14ac:dyDescent="0.15">
      <c r="B338" s="95" t="s">
        <v>98</v>
      </c>
      <c r="C338" s="96">
        <f>'入力（事前事後）'!C57</f>
        <v>0</v>
      </c>
      <c r="D338" s="96">
        <f>'入力（事前事後）'!D57</f>
        <v>0</v>
      </c>
      <c r="E338" s="96">
        <f>'入力（事前事後）'!E57</f>
        <v>0</v>
      </c>
      <c r="F338" s="96">
        <f>'入力（事前事後）'!F57</f>
        <v>0</v>
      </c>
      <c r="G338" s="96">
        <f>'入力（事前事後）'!G57</f>
        <v>0</v>
      </c>
      <c r="H338" s="96">
        <f>'入力（事前事後）'!H57</f>
        <v>0</v>
      </c>
      <c r="I338" s="103">
        <f>'入力（事前事後）'!I57</f>
        <v>0</v>
      </c>
      <c r="J338" s="95">
        <f>SUM(C338:I338)</f>
        <v>0</v>
      </c>
    </row>
    <row r="339" spans="2:10" s="91" customFormat="1" x14ac:dyDescent="0.15">
      <c r="B339" s="95" t="s">
        <v>99</v>
      </c>
      <c r="C339" s="96">
        <f>'入力（事前事後）'!L57</f>
        <v>0</v>
      </c>
      <c r="D339" s="96">
        <f>'入力（事前事後）'!M57</f>
        <v>0</v>
      </c>
      <c r="E339" s="96">
        <f>'入力（事前事後）'!N57</f>
        <v>0</v>
      </c>
      <c r="F339" s="96">
        <f>'入力（事前事後）'!O57</f>
        <v>0</v>
      </c>
      <c r="G339" s="96">
        <f>'入力（事前事後）'!P57</f>
        <v>0</v>
      </c>
      <c r="H339" s="96">
        <f>'入力（事前事後）'!Q57</f>
        <v>0</v>
      </c>
      <c r="I339" s="103">
        <f>'入力（事前事後）'!R57</f>
        <v>0</v>
      </c>
      <c r="J339" s="95">
        <f>SUM(C339:I339)</f>
        <v>0</v>
      </c>
    </row>
    <row r="340" spans="2:10" s="91" customFormat="1" x14ac:dyDescent="0.15"/>
    <row r="341" spans="2:10" s="91" customFormat="1" x14ac:dyDescent="0.15"/>
    <row r="342" spans="2:10" s="91" customFormat="1" x14ac:dyDescent="0.15"/>
    <row r="343" spans="2:10" s="91" customFormat="1" x14ac:dyDescent="0.15"/>
    <row r="344" spans="2:10" s="91" customFormat="1" x14ac:dyDescent="0.15"/>
    <row r="345" spans="2:10" s="91" customFormat="1" x14ac:dyDescent="0.15"/>
    <row r="346" spans="2:10" s="91" customFormat="1" x14ac:dyDescent="0.15"/>
    <row r="347" spans="2:10" s="91" customFormat="1" x14ac:dyDescent="0.15"/>
    <row r="348" spans="2:10" s="91" customFormat="1" x14ac:dyDescent="0.15"/>
    <row r="349" spans="2:10" s="91" customFormat="1" x14ac:dyDescent="0.15"/>
    <row r="350" spans="2:10" s="91" customFormat="1" x14ac:dyDescent="0.15"/>
    <row r="351" spans="2:10" s="91" customFormat="1" x14ac:dyDescent="0.15"/>
    <row r="352" spans="2:10" s="91" customFormat="1" x14ac:dyDescent="0.15"/>
    <row r="353" spans="2:10" s="91" customFormat="1" x14ac:dyDescent="0.15"/>
    <row r="354" spans="2:10" s="91" customFormat="1" x14ac:dyDescent="0.15"/>
    <row r="355" spans="2:10" s="91" customFormat="1" x14ac:dyDescent="0.15"/>
    <row r="356" spans="2:10" s="91" customFormat="1" x14ac:dyDescent="0.15"/>
    <row r="357" spans="2:10" s="91" customFormat="1" x14ac:dyDescent="0.15"/>
    <row r="358" spans="2:10" s="91" customFormat="1" x14ac:dyDescent="0.15"/>
    <row r="359" spans="2:10" s="91" customFormat="1" x14ac:dyDescent="0.15"/>
    <row r="360" spans="2:10" s="91" customFormat="1" x14ac:dyDescent="0.15">
      <c r="B360" s="98" t="s">
        <v>114</v>
      </c>
      <c r="C360" s="98"/>
      <c r="D360" s="98"/>
    </row>
    <row r="361" spans="2:10" s="91" customFormat="1" x14ac:dyDescent="0.15"/>
    <row r="362" spans="2:10" s="91" customFormat="1" x14ac:dyDescent="0.15">
      <c r="B362" s="94">
        <v>14</v>
      </c>
      <c r="C362" s="73" t="s">
        <v>90</v>
      </c>
      <c r="D362" s="73" t="s">
        <v>91</v>
      </c>
      <c r="E362" s="73" t="s">
        <v>92</v>
      </c>
      <c r="F362" s="73" t="s">
        <v>93</v>
      </c>
      <c r="G362" s="73" t="s">
        <v>94</v>
      </c>
      <c r="H362" s="73" t="s">
        <v>95</v>
      </c>
      <c r="I362" s="73" t="s">
        <v>197</v>
      </c>
      <c r="J362" s="100" t="s">
        <v>97</v>
      </c>
    </row>
    <row r="363" spans="2:10" s="91" customFormat="1" x14ac:dyDescent="0.15">
      <c r="B363" s="95" t="s">
        <v>106</v>
      </c>
      <c r="C363" s="96">
        <f>'入力（事前事後）'!C58</f>
        <v>0</v>
      </c>
      <c r="D363" s="96">
        <f>'入力（事前事後）'!D58</f>
        <v>0</v>
      </c>
      <c r="E363" s="96">
        <f>'入力（事前事後）'!E58</f>
        <v>0</v>
      </c>
      <c r="F363" s="96">
        <f>'入力（事前事後）'!F58</f>
        <v>0</v>
      </c>
      <c r="G363" s="96">
        <f>'入力（事前事後）'!G58</f>
        <v>0</v>
      </c>
      <c r="H363" s="96">
        <f>'入力（事前事後）'!H58</f>
        <v>0</v>
      </c>
      <c r="I363" s="103">
        <f>'入力（事前事後）'!I58</f>
        <v>0</v>
      </c>
      <c r="J363" s="95">
        <f>SUM(C363:I363)</f>
        <v>0</v>
      </c>
    </row>
    <row r="364" spans="2:10" s="91" customFormat="1" x14ac:dyDescent="0.15">
      <c r="B364" s="95" t="s">
        <v>107</v>
      </c>
      <c r="C364" s="96">
        <f>'入力（事前事後）'!L58</f>
        <v>0</v>
      </c>
      <c r="D364" s="96">
        <f>'入力（事前事後）'!M58</f>
        <v>0</v>
      </c>
      <c r="E364" s="96">
        <f>'入力（事前事後）'!N58</f>
        <v>0</v>
      </c>
      <c r="F364" s="96">
        <f>'入力（事前事後）'!O58</f>
        <v>0</v>
      </c>
      <c r="G364" s="96">
        <f>'入力（事前事後）'!P58</f>
        <v>0</v>
      </c>
      <c r="H364" s="96">
        <f>'入力（事前事後）'!Q58</f>
        <v>0</v>
      </c>
      <c r="I364" s="103">
        <f>'入力（事前事後）'!R58</f>
        <v>0</v>
      </c>
      <c r="J364" s="95">
        <f>SUM(C364:I364)</f>
        <v>0</v>
      </c>
    </row>
    <row r="365" spans="2:10" s="91" customFormat="1" x14ac:dyDescent="0.15"/>
    <row r="366" spans="2:10" s="91" customFormat="1" x14ac:dyDescent="0.15"/>
    <row r="367" spans="2:10" s="91" customFormat="1" x14ac:dyDescent="0.15"/>
    <row r="368" spans="2:10" s="91" customFormat="1" x14ac:dyDescent="0.15"/>
    <row r="369" s="91" customFormat="1" x14ac:dyDescent="0.15"/>
    <row r="370" s="91" customFormat="1" x14ac:dyDescent="0.15"/>
    <row r="371" s="91" customFormat="1" x14ac:dyDescent="0.15"/>
    <row r="372" s="91" customFormat="1" x14ac:dyDescent="0.15"/>
    <row r="373" s="91" customFormat="1" x14ac:dyDescent="0.15"/>
    <row r="374" s="91" customFormat="1" x14ac:dyDescent="0.15"/>
    <row r="375" s="91" customFormat="1" x14ac:dyDescent="0.15"/>
    <row r="376" s="91" customFormat="1" x14ac:dyDescent="0.15"/>
    <row r="377" s="91" customFormat="1" x14ac:dyDescent="0.15"/>
    <row r="378" s="91" customFormat="1" x14ac:dyDescent="0.15"/>
    <row r="379" s="91" customFormat="1" x14ac:dyDescent="0.15"/>
    <row r="380" s="91" customFormat="1" x14ac:dyDescent="0.15"/>
    <row r="381" s="91" customFormat="1" x14ac:dyDescent="0.15"/>
    <row r="382" s="91" customFormat="1" x14ac:dyDescent="0.15"/>
    <row r="383" s="91" customFormat="1" x14ac:dyDescent="0.15"/>
    <row r="384" s="91" customFormat="1" ht="135" customHeight="1" x14ac:dyDescent="0.15"/>
    <row r="385" spans="2:10" s="91" customFormat="1" x14ac:dyDescent="0.15">
      <c r="B385" s="92" t="s">
        <v>115</v>
      </c>
      <c r="C385" s="93"/>
      <c r="D385" s="93"/>
      <c r="E385" s="93"/>
      <c r="F385" s="93"/>
      <c r="G385" s="93"/>
      <c r="H385" s="93"/>
    </row>
    <row r="386" spans="2:10" s="91" customFormat="1" x14ac:dyDescent="0.15"/>
    <row r="387" spans="2:10" s="91" customFormat="1" x14ac:dyDescent="0.15">
      <c r="B387" s="94">
        <v>15</v>
      </c>
      <c r="C387" s="73" t="s">
        <v>90</v>
      </c>
      <c r="D387" s="73" t="s">
        <v>91</v>
      </c>
      <c r="E387" s="73" t="s">
        <v>92</v>
      </c>
      <c r="F387" s="73" t="s">
        <v>93</v>
      </c>
      <c r="G387" s="73" t="s">
        <v>94</v>
      </c>
      <c r="H387" s="73" t="s">
        <v>95</v>
      </c>
      <c r="I387" s="73" t="s">
        <v>197</v>
      </c>
      <c r="J387" s="100" t="s">
        <v>97</v>
      </c>
    </row>
    <row r="388" spans="2:10" s="91" customFormat="1" x14ac:dyDescent="0.15">
      <c r="B388" s="95" t="s">
        <v>98</v>
      </c>
      <c r="C388" s="96">
        <f>'入力（事前事後）'!C59</f>
        <v>0</v>
      </c>
      <c r="D388" s="96">
        <f>'入力（事前事後）'!D59</f>
        <v>0</v>
      </c>
      <c r="E388" s="96">
        <f>'入力（事前事後）'!E59</f>
        <v>0</v>
      </c>
      <c r="F388" s="96">
        <f>'入力（事前事後）'!F59</f>
        <v>0</v>
      </c>
      <c r="G388" s="96">
        <f>'入力（事前事後）'!G59</f>
        <v>0</v>
      </c>
      <c r="H388" s="96">
        <f>'入力（事前事後）'!H59</f>
        <v>0</v>
      </c>
      <c r="I388" s="103">
        <f>'入力（事前事後）'!I59</f>
        <v>0</v>
      </c>
      <c r="J388" s="95">
        <f>SUM(C388:I388)</f>
        <v>0</v>
      </c>
    </row>
    <row r="389" spans="2:10" s="91" customFormat="1" x14ac:dyDescent="0.15">
      <c r="B389" s="95" t="s">
        <v>99</v>
      </c>
      <c r="C389" s="96">
        <f>'入力（事前事後）'!L59</f>
        <v>0</v>
      </c>
      <c r="D389" s="96">
        <f>'入力（事前事後）'!M59</f>
        <v>0</v>
      </c>
      <c r="E389" s="96">
        <f>'入力（事前事後）'!N59</f>
        <v>0</v>
      </c>
      <c r="F389" s="96">
        <f>'入力（事前事後）'!O59</f>
        <v>0</v>
      </c>
      <c r="G389" s="96">
        <f>'入力（事前事後）'!P59</f>
        <v>0</v>
      </c>
      <c r="H389" s="96">
        <f>'入力（事前事後）'!Q59</f>
        <v>0</v>
      </c>
      <c r="I389" s="103">
        <f>'入力（事前事後）'!R59</f>
        <v>0</v>
      </c>
      <c r="J389" s="95">
        <f>SUM(C389:I389)</f>
        <v>0</v>
      </c>
    </row>
    <row r="390" spans="2:10" s="91" customFormat="1" x14ac:dyDescent="0.15"/>
    <row r="391" spans="2:10" s="91" customFormat="1" x14ac:dyDescent="0.15"/>
    <row r="392" spans="2:10" s="91" customFormat="1" x14ac:dyDescent="0.15"/>
    <row r="393" spans="2:10" s="91" customFormat="1" x14ac:dyDescent="0.15"/>
    <row r="394" spans="2:10" s="91" customFormat="1" x14ac:dyDescent="0.15"/>
    <row r="395" spans="2:10" s="91" customFormat="1" x14ac:dyDescent="0.15"/>
    <row r="396" spans="2:10" s="91" customFormat="1" x14ac:dyDescent="0.15"/>
    <row r="397" spans="2:10" s="91" customFormat="1" x14ac:dyDescent="0.15"/>
    <row r="398" spans="2:10" s="91" customFormat="1" x14ac:dyDescent="0.15"/>
    <row r="399" spans="2:10" s="91" customFormat="1" x14ac:dyDescent="0.15"/>
    <row r="400" spans="2:10" s="91" customFormat="1" x14ac:dyDescent="0.15"/>
    <row r="401" spans="2:10" s="91" customFormat="1" x14ac:dyDescent="0.15"/>
    <row r="402" spans="2:10" s="91" customFormat="1" x14ac:dyDescent="0.15"/>
    <row r="403" spans="2:10" s="91" customFormat="1" x14ac:dyDescent="0.15"/>
    <row r="404" spans="2:10" s="91" customFormat="1" x14ac:dyDescent="0.15"/>
    <row r="405" spans="2:10" s="91" customFormat="1" x14ac:dyDescent="0.15"/>
    <row r="406" spans="2:10" s="91" customFormat="1" x14ac:dyDescent="0.15"/>
    <row r="407" spans="2:10" s="91" customFormat="1" x14ac:dyDescent="0.15"/>
    <row r="408" spans="2:10" s="91" customFormat="1" x14ac:dyDescent="0.15"/>
    <row r="409" spans="2:10" s="91" customFormat="1" x14ac:dyDescent="0.15"/>
    <row r="410" spans="2:10" s="91" customFormat="1" x14ac:dyDescent="0.15"/>
    <row r="411" spans="2:10" s="91" customFormat="1" x14ac:dyDescent="0.15"/>
    <row r="412" spans="2:10" s="91" customFormat="1" x14ac:dyDescent="0.15">
      <c r="B412" s="92" t="s">
        <v>116</v>
      </c>
      <c r="C412" s="93"/>
      <c r="D412" s="93"/>
      <c r="E412" s="93"/>
      <c r="F412" s="93"/>
      <c r="G412" s="93"/>
      <c r="H412" s="93"/>
    </row>
    <row r="413" spans="2:10" s="91" customFormat="1" x14ac:dyDescent="0.15"/>
    <row r="414" spans="2:10" s="91" customFormat="1" x14ac:dyDescent="0.15">
      <c r="B414" s="94">
        <v>16</v>
      </c>
      <c r="C414" s="73" t="s">
        <v>90</v>
      </c>
      <c r="D414" s="73" t="s">
        <v>91</v>
      </c>
      <c r="E414" s="73" t="s">
        <v>92</v>
      </c>
      <c r="F414" s="73" t="s">
        <v>93</v>
      </c>
      <c r="G414" s="73" t="s">
        <v>94</v>
      </c>
      <c r="H414" s="73" t="s">
        <v>95</v>
      </c>
      <c r="I414" s="73" t="s">
        <v>96</v>
      </c>
      <c r="J414" s="100" t="s">
        <v>97</v>
      </c>
    </row>
    <row r="415" spans="2:10" s="91" customFormat="1" x14ac:dyDescent="0.15">
      <c r="B415" s="95" t="s">
        <v>98</v>
      </c>
      <c r="C415" s="96">
        <f>'入力（事前事後）'!C60</f>
        <v>0</v>
      </c>
      <c r="D415" s="96">
        <f>'入力（事前事後）'!D60</f>
        <v>0</v>
      </c>
      <c r="E415" s="96">
        <f>'入力（事前事後）'!E60</f>
        <v>0</v>
      </c>
      <c r="F415" s="96">
        <f>'入力（事前事後）'!F60</f>
        <v>0</v>
      </c>
      <c r="G415" s="96">
        <f>'入力（事前事後）'!G60</f>
        <v>0</v>
      </c>
      <c r="H415" s="96">
        <f>'入力（事前事後）'!H60</f>
        <v>0</v>
      </c>
      <c r="I415" s="103">
        <f>'入力（事前事後）'!I60</f>
        <v>0</v>
      </c>
      <c r="J415" s="95">
        <f>SUM(C415:I415)</f>
        <v>0</v>
      </c>
    </row>
    <row r="416" spans="2:10" s="91" customFormat="1" x14ac:dyDescent="0.15">
      <c r="B416" s="95" t="s">
        <v>99</v>
      </c>
      <c r="C416" s="96">
        <f>'入力（事前事後）'!L60</f>
        <v>0</v>
      </c>
      <c r="D416" s="96">
        <f>'入力（事前事後）'!M60</f>
        <v>0</v>
      </c>
      <c r="E416" s="96">
        <f>'入力（事前事後）'!N60</f>
        <v>0</v>
      </c>
      <c r="F416" s="96">
        <f>'入力（事前事後）'!O60</f>
        <v>0</v>
      </c>
      <c r="G416" s="96">
        <f>'入力（事前事後）'!P60</f>
        <v>0</v>
      </c>
      <c r="H416" s="96">
        <f>'入力（事前事後）'!Q60</f>
        <v>0</v>
      </c>
      <c r="I416" s="103">
        <f>'入力（事前事後）'!R60</f>
        <v>0</v>
      </c>
      <c r="J416" s="95">
        <f>SUM(C416:I416)</f>
        <v>0</v>
      </c>
    </row>
    <row r="417" s="91" customFormat="1" x14ac:dyDescent="0.15"/>
    <row r="418" s="91" customFormat="1" x14ac:dyDescent="0.15"/>
    <row r="419" s="91" customFormat="1" x14ac:dyDescent="0.15"/>
    <row r="420" s="91" customFormat="1" x14ac:dyDescent="0.15"/>
    <row r="421" s="91" customFormat="1" x14ac:dyDescent="0.15"/>
    <row r="422" s="91" customFormat="1" x14ac:dyDescent="0.15"/>
    <row r="423" s="91" customFormat="1" x14ac:dyDescent="0.15"/>
    <row r="424" s="91" customFormat="1" x14ac:dyDescent="0.15"/>
    <row r="425" s="91" customFormat="1" x14ac:dyDescent="0.15"/>
    <row r="426" s="91" customFormat="1" x14ac:dyDescent="0.15"/>
    <row r="427" s="91" customFormat="1" x14ac:dyDescent="0.15"/>
    <row r="428" s="91" customFormat="1" x14ac:dyDescent="0.15"/>
    <row r="429" s="91" customFormat="1" x14ac:dyDescent="0.15"/>
    <row r="430" s="91" customFormat="1" x14ac:dyDescent="0.15"/>
    <row r="431" s="91" customFormat="1" x14ac:dyDescent="0.15"/>
    <row r="432" s="91" customFormat="1" x14ac:dyDescent="0.15"/>
    <row r="433" s="91" customFormat="1" x14ac:dyDescent="0.15"/>
    <row r="434" s="91" customFormat="1" x14ac:dyDescent="0.15"/>
    <row r="435" s="91" customFormat="1" x14ac:dyDescent="0.15"/>
    <row r="436" s="91" customFormat="1" x14ac:dyDescent="0.15"/>
    <row r="437" s="91" customFormat="1" x14ac:dyDescent="0.15"/>
    <row r="438" s="91" customFormat="1" x14ac:dyDescent="0.15"/>
    <row r="439" s="91" customFormat="1" x14ac:dyDescent="0.15"/>
    <row r="440" s="91" customFormat="1" x14ac:dyDescent="0.15"/>
    <row r="441" s="91" customFormat="1" x14ac:dyDescent="0.15"/>
    <row r="442" s="91" customFormat="1" x14ac:dyDescent="0.15"/>
    <row r="443" s="91" customFormat="1" x14ac:dyDescent="0.15"/>
    <row r="444" s="91" customFormat="1" x14ac:dyDescent="0.15"/>
  </sheetData>
  <mergeCells count="4">
    <mergeCell ref="B6:H6"/>
    <mergeCell ref="J6:Q6"/>
    <mergeCell ref="B15:I15"/>
    <mergeCell ref="A1:J1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72" orientation="portrait" cellComments="asDisplayed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F54"/>
  <sheetViews>
    <sheetView workbookViewId="0"/>
  </sheetViews>
  <sheetFormatPr defaultRowHeight="13.5" x14ac:dyDescent="0.15"/>
  <cols>
    <col min="2" max="2" width="15.625" customWidth="1"/>
    <col min="3" max="3" width="17" customWidth="1"/>
    <col min="4" max="4" width="18" customWidth="1"/>
    <col min="5" max="5" width="14.5" customWidth="1"/>
    <col min="6" max="6" width="13.5" customWidth="1"/>
  </cols>
  <sheetData>
    <row r="1" spans="2:6" x14ac:dyDescent="0.15">
      <c r="B1" s="124" t="s">
        <v>118</v>
      </c>
    </row>
    <row r="2" spans="2:6" x14ac:dyDescent="0.15">
      <c r="B2" s="46" t="s">
        <v>139</v>
      </c>
      <c r="C2" s="46" t="s">
        <v>140</v>
      </c>
      <c r="D2" s="46" t="s">
        <v>141</v>
      </c>
      <c r="E2" s="46" t="s">
        <v>142</v>
      </c>
      <c r="F2" s="46" t="s">
        <v>143</v>
      </c>
    </row>
    <row r="3" spans="2:6" x14ac:dyDescent="0.15">
      <c r="B3" s="13">
        <f>'入力（理解度など）'!B10</f>
        <v>0</v>
      </c>
      <c r="C3" s="13">
        <f>'入力（理解度など）'!C10</f>
        <v>0</v>
      </c>
      <c r="D3" s="13">
        <f>'入力（理解度など）'!D10</f>
        <v>0</v>
      </c>
      <c r="E3" s="13">
        <f>'入力（理解度など）'!E10</f>
        <v>0</v>
      </c>
      <c r="F3" s="13">
        <f>'入力（理解度など）'!F10</f>
        <v>0</v>
      </c>
    </row>
    <row r="18" spans="2:6" x14ac:dyDescent="0.15">
      <c r="B18" s="124" t="s">
        <v>119</v>
      </c>
    </row>
    <row r="19" spans="2:6" x14ac:dyDescent="0.15">
      <c r="B19" s="46" t="s">
        <v>144</v>
      </c>
      <c r="C19" s="46" t="s">
        <v>145</v>
      </c>
      <c r="D19" s="46" t="s">
        <v>146</v>
      </c>
      <c r="E19" s="46" t="s">
        <v>147</v>
      </c>
      <c r="F19" s="46" t="s">
        <v>143</v>
      </c>
    </row>
    <row r="20" spans="2:6" x14ac:dyDescent="0.15">
      <c r="B20" s="13">
        <f>'入力（理解度など）'!B11</f>
        <v>0</v>
      </c>
      <c r="C20" s="13">
        <f>'入力（理解度など）'!C11</f>
        <v>0</v>
      </c>
      <c r="D20" s="13">
        <f>'入力（理解度など）'!D11</f>
        <v>0</v>
      </c>
      <c r="E20" s="13">
        <f>'入力（理解度など）'!E11</f>
        <v>0</v>
      </c>
      <c r="F20" s="13">
        <f>'入力（理解度など）'!F11</f>
        <v>0</v>
      </c>
    </row>
    <row r="35" spans="2:6" x14ac:dyDescent="0.15">
      <c r="B35" s="124" t="s">
        <v>120</v>
      </c>
    </row>
    <row r="36" spans="2:6" x14ac:dyDescent="0.15">
      <c r="B36" s="46" t="s">
        <v>148</v>
      </c>
      <c r="C36" s="46" t="s">
        <v>149</v>
      </c>
      <c r="D36" s="46" t="s">
        <v>150</v>
      </c>
      <c r="E36" s="46" t="s">
        <v>151</v>
      </c>
      <c r="F36" s="46" t="s">
        <v>143</v>
      </c>
    </row>
    <row r="37" spans="2:6" x14ac:dyDescent="0.15">
      <c r="B37" s="13">
        <f>'入力（理解度など）'!B12</f>
        <v>0</v>
      </c>
      <c r="C37" s="13">
        <f>'入力（理解度など）'!C12</f>
        <v>0</v>
      </c>
      <c r="D37" s="13">
        <f>'入力（理解度など）'!D12</f>
        <v>0</v>
      </c>
      <c r="E37" s="13">
        <f>'入力（理解度など）'!E12</f>
        <v>0</v>
      </c>
      <c r="F37" s="13">
        <f>'入力（理解度など）'!F12</f>
        <v>0</v>
      </c>
    </row>
    <row r="52" spans="2:5" x14ac:dyDescent="0.15">
      <c r="B52" s="124" t="s">
        <v>177</v>
      </c>
    </row>
    <row r="53" spans="2:5" x14ac:dyDescent="0.15">
      <c r="B53" s="46" t="s">
        <v>152</v>
      </c>
      <c r="C53" s="46" t="s">
        <v>153</v>
      </c>
      <c r="D53" s="46" t="s">
        <v>154</v>
      </c>
      <c r="E53" s="46" t="s">
        <v>155</v>
      </c>
    </row>
    <row r="54" spans="2:5" x14ac:dyDescent="0.15">
      <c r="B54" s="13">
        <f>'入力（理解度など）'!B16</f>
        <v>0</v>
      </c>
      <c r="C54" s="13">
        <f>'入力（理解度など）'!C16</f>
        <v>0</v>
      </c>
      <c r="D54" s="13">
        <f>'入力（理解度など）'!D16</f>
        <v>0</v>
      </c>
      <c r="E54" s="13">
        <f>'入力（理解度など）'!E16</f>
        <v>0</v>
      </c>
    </row>
  </sheetData>
  <phoneticPr fontI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01"/>
  <sheetViews>
    <sheetView view="pageBreakPreview" zoomScaleNormal="100" zoomScaleSheetLayoutView="100" workbookViewId="0">
      <pane ySplit="1" topLeftCell="A2" activePane="bottomLeft" state="frozen"/>
      <selection pane="bottomLeft" activeCell="C8" sqref="C8"/>
    </sheetView>
  </sheetViews>
  <sheetFormatPr defaultRowHeight="13.5" x14ac:dyDescent="0.15"/>
  <cols>
    <col min="1" max="1" width="92.875" style="120" customWidth="1"/>
  </cols>
  <sheetData>
    <row r="1" spans="1:1" ht="30.75" customHeight="1" x14ac:dyDescent="0.15">
      <c r="A1" s="125" t="s">
        <v>159</v>
      </c>
    </row>
    <row r="2" spans="1:1" x14ac:dyDescent="0.15">
      <c r="A2" s="140" t="str">
        <f>IF(ROW('入力（感想）'!C1)&gt;MAX('入力（感想）'!A$2:A$101),"",INDEX('入力（感想）'!C$2:C$101,MATCH(ROW('入力（感想）'!C1),'入力（感想）'!A$2:A$101,0)))</f>
        <v/>
      </c>
    </row>
    <row r="3" spans="1:1" x14ac:dyDescent="0.15">
      <c r="A3" s="140" t="str">
        <f>IF(ROW('入力（感想）'!C2)&gt;MAX('入力（感想）'!A$2:A$101),"",INDEX('入力（感想）'!C$2:C$101,MATCH(ROW('入力（感想）'!C2),'入力（感想）'!A$2:A$101,0)))</f>
        <v/>
      </c>
    </row>
    <row r="4" spans="1:1" x14ac:dyDescent="0.15">
      <c r="A4" s="140" t="str">
        <f>IF(ROW('入力（感想）'!C3)&gt;MAX('入力（感想）'!A$2:A$101),"",INDEX('入力（感想）'!C$2:C$101,MATCH(ROW('入力（感想）'!C3),'入力（感想）'!A$2:A$101,0)))</f>
        <v/>
      </c>
    </row>
    <row r="5" spans="1:1" x14ac:dyDescent="0.15">
      <c r="A5" s="140" t="str">
        <f>IF(ROW('入力（感想）'!C4)&gt;MAX('入力（感想）'!A$2:A$101),"",INDEX('入力（感想）'!C$2:C$101,MATCH(ROW('入力（感想）'!C4),'入力（感想）'!A$2:A$101,0)))</f>
        <v/>
      </c>
    </row>
    <row r="6" spans="1:1" x14ac:dyDescent="0.15">
      <c r="A6" s="140" t="str">
        <f>IF(ROW('入力（感想）'!C5)&gt;MAX('入力（感想）'!A$2:A$101),"",INDEX('入力（感想）'!C$2:C$101,MATCH(ROW('入力（感想）'!C5),'入力（感想）'!A$2:A$101,0)))</f>
        <v/>
      </c>
    </row>
    <row r="7" spans="1:1" x14ac:dyDescent="0.15">
      <c r="A7" s="140" t="str">
        <f>IF(ROW('入力（感想）'!C6)&gt;MAX('入力（感想）'!A$2:A$101),"",INDEX('入力（感想）'!C$2:C$101,MATCH(ROW('入力（感想）'!C6),'入力（感想）'!A$2:A$101,0)))</f>
        <v/>
      </c>
    </row>
    <row r="8" spans="1:1" x14ac:dyDescent="0.15">
      <c r="A8" s="140" t="str">
        <f>IF(ROW('入力（感想）'!C7)&gt;MAX('入力（感想）'!A$2:A$101),"",INDEX('入力（感想）'!C$2:C$101,MATCH(ROW('入力（感想）'!C7),'入力（感想）'!A$2:A$101,0)))</f>
        <v/>
      </c>
    </row>
    <row r="9" spans="1:1" x14ac:dyDescent="0.15">
      <c r="A9" s="140" t="str">
        <f>IF(ROW('入力（感想）'!C8)&gt;MAX('入力（感想）'!A$2:A$101),"",INDEX('入力（感想）'!C$2:C$101,MATCH(ROW('入力（感想）'!C8),'入力（感想）'!A$2:A$101,0)))</f>
        <v/>
      </c>
    </row>
    <row r="10" spans="1:1" x14ac:dyDescent="0.15">
      <c r="A10" s="140" t="str">
        <f>IF(ROW('入力（感想）'!C9)&gt;MAX('入力（感想）'!A$2:A$101),"",INDEX('入力（感想）'!C$2:C$101,MATCH(ROW('入力（感想）'!C9),'入力（感想）'!A$2:A$101,0)))</f>
        <v/>
      </c>
    </row>
    <row r="11" spans="1:1" x14ac:dyDescent="0.15">
      <c r="A11" s="140" t="str">
        <f>IF(ROW('入力（感想）'!C10)&gt;MAX('入力（感想）'!A$2:A$101),"",INDEX('入力（感想）'!C$2:C$101,MATCH(ROW('入力（感想）'!C10),'入力（感想）'!A$2:A$101,0)))</f>
        <v/>
      </c>
    </row>
    <row r="12" spans="1:1" x14ac:dyDescent="0.15">
      <c r="A12" s="140" t="str">
        <f>IF(ROW('入力（感想）'!C11)&gt;MAX('入力（感想）'!A$2:A$101),"",INDEX('入力（感想）'!C$2:C$101,MATCH(ROW('入力（感想）'!C11),'入力（感想）'!A$2:A$101,0)))</f>
        <v/>
      </c>
    </row>
    <row r="13" spans="1:1" x14ac:dyDescent="0.15">
      <c r="A13" s="140" t="str">
        <f>IF(ROW('入力（感想）'!C12)&gt;MAX('入力（感想）'!A$2:A$101),"",INDEX('入力（感想）'!C$2:C$101,MATCH(ROW('入力（感想）'!C12),'入力（感想）'!A$2:A$101,0)))</f>
        <v/>
      </c>
    </row>
    <row r="14" spans="1:1" x14ac:dyDescent="0.15">
      <c r="A14" s="140" t="str">
        <f>IF(ROW('入力（感想）'!C13)&gt;MAX('入力（感想）'!A$2:A$101),"",INDEX('入力（感想）'!C$2:C$101,MATCH(ROW('入力（感想）'!C13),'入力（感想）'!A$2:A$101,0)))</f>
        <v/>
      </c>
    </row>
    <row r="15" spans="1:1" x14ac:dyDescent="0.15">
      <c r="A15" s="140" t="str">
        <f>IF(ROW('入力（感想）'!C14)&gt;MAX('入力（感想）'!A$2:A$101),"",INDEX('入力（感想）'!C$2:C$101,MATCH(ROW('入力（感想）'!C14),'入力（感想）'!A$2:A$101,0)))</f>
        <v/>
      </c>
    </row>
    <row r="16" spans="1:1" x14ac:dyDescent="0.15">
      <c r="A16" s="140" t="str">
        <f>IF(ROW('入力（感想）'!C15)&gt;MAX('入力（感想）'!A$2:A$101),"",INDEX('入力（感想）'!C$2:C$101,MATCH(ROW('入力（感想）'!C15),'入力（感想）'!A$2:A$101,0)))</f>
        <v/>
      </c>
    </row>
    <row r="17" spans="1:1" x14ac:dyDescent="0.15">
      <c r="A17" s="140" t="str">
        <f>IF(ROW('入力（感想）'!C16)&gt;MAX('入力（感想）'!A$2:A$101),"",INDEX('入力（感想）'!C$2:C$101,MATCH(ROW('入力（感想）'!C16),'入力（感想）'!A$2:A$101,0)))</f>
        <v/>
      </c>
    </row>
    <row r="18" spans="1:1" x14ac:dyDescent="0.15">
      <c r="A18" s="140" t="str">
        <f>IF(ROW('入力（感想）'!C17)&gt;MAX('入力（感想）'!A$2:A$101),"",INDEX('入力（感想）'!C$2:C$101,MATCH(ROW('入力（感想）'!C17),'入力（感想）'!A$2:A$101,0)))</f>
        <v/>
      </c>
    </row>
    <row r="19" spans="1:1" x14ac:dyDescent="0.15">
      <c r="A19" s="140" t="str">
        <f>IF(ROW('入力（感想）'!C18)&gt;MAX('入力（感想）'!A$2:A$101),"",INDEX('入力（感想）'!C$2:C$101,MATCH(ROW('入力（感想）'!C18),'入力（感想）'!A$2:A$101,0)))</f>
        <v/>
      </c>
    </row>
    <row r="20" spans="1:1" x14ac:dyDescent="0.15">
      <c r="A20" s="140" t="str">
        <f>IF(ROW('入力（感想）'!C19)&gt;MAX('入力（感想）'!A$2:A$101),"",INDEX('入力（感想）'!C$2:C$101,MATCH(ROW('入力（感想）'!C19),'入力（感想）'!A$2:A$101,0)))</f>
        <v/>
      </c>
    </row>
    <row r="21" spans="1:1" x14ac:dyDescent="0.15">
      <c r="A21" s="140" t="str">
        <f>IF(ROW('入力（感想）'!C20)&gt;MAX('入力（感想）'!A$2:A$101),"",INDEX('入力（感想）'!C$2:C$101,MATCH(ROW('入力（感想）'!C20),'入力（感想）'!A$2:A$101,0)))</f>
        <v/>
      </c>
    </row>
    <row r="22" spans="1:1" x14ac:dyDescent="0.15">
      <c r="A22" s="140" t="str">
        <f>IF(ROW('入力（感想）'!C21)&gt;MAX('入力（感想）'!A$2:A$101),"",INDEX('入力（感想）'!C$2:C$101,MATCH(ROW('入力（感想）'!C21),'入力（感想）'!A$2:A$101,0)))</f>
        <v/>
      </c>
    </row>
    <row r="23" spans="1:1" x14ac:dyDescent="0.15">
      <c r="A23" s="140" t="str">
        <f>IF(ROW('入力（感想）'!C22)&gt;MAX('入力（感想）'!A$2:A$101),"",INDEX('入力（感想）'!C$2:C$101,MATCH(ROW('入力（感想）'!C22),'入力（感想）'!A$2:A$101,0)))</f>
        <v/>
      </c>
    </row>
    <row r="24" spans="1:1" x14ac:dyDescent="0.15">
      <c r="A24" s="140" t="str">
        <f>IF(ROW('入力（感想）'!C23)&gt;MAX('入力（感想）'!A$2:A$101),"",INDEX('入力（感想）'!C$2:C$101,MATCH(ROW('入力（感想）'!C23),'入力（感想）'!A$2:A$101,0)))</f>
        <v/>
      </c>
    </row>
    <row r="25" spans="1:1" x14ac:dyDescent="0.15">
      <c r="A25" s="140" t="str">
        <f>IF(ROW('入力（感想）'!C24)&gt;MAX('入力（感想）'!A$2:A$101),"",INDEX('入力（感想）'!C$2:C$101,MATCH(ROW('入力（感想）'!C24),'入力（感想）'!A$2:A$101,0)))</f>
        <v/>
      </c>
    </row>
    <row r="26" spans="1:1" x14ac:dyDescent="0.15">
      <c r="A26" s="140" t="str">
        <f>IF(ROW('入力（感想）'!C25)&gt;MAX('入力（感想）'!A$2:A$101),"",INDEX('入力（感想）'!C$2:C$101,MATCH(ROW('入力（感想）'!C25),'入力（感想）'!A$2:A$101,0)))</f>
        <v/>
      </c>
    </row>
    <row r="27" spans="1:1" x14ac:dyDescent="0.15">
      <c r="A27" s="140" t="str">
        <f>IF(ROW('入力（感想）'!C26)&gt;MAX('入力（感想）'!A$2:A$101),"",INDEX('入力（感想）'!C$2:C$101,MATCH(ROW('入力（感想）'!C26),'入力（感想）'!A$2:A$101,0)))</f>
        <v/>
      </c>
    </row>
    <row r="28" spans="1:1" x14ac:dyDescent="0.15">
      <c r="A28" s="140" t="str">
        <f>IF(ROW('入力（感想）'!C27)&gt;MAX('入力（感想）'!A$2:A$101),"",INDEX('入力（感想）'!C$2:C$101,MATCH(ROW('入力（感想）'!C27),'入力（感想）'!A$2:A$101,0)))</f>
        <v/>
      </c>
    </row>
    <row r="29" spans="1:1" x14ac:dyDescent="0.15">
      <c r="A29" s="140" t="str">
        <f>IF(ROW('入力（感想）'!C28)&gt;MAX('入力（感想）'!A$2:A$101),"",INDEX('入力（感想）'!C$2:C$101,MATCH(ROW('入力（感想）'!C28),'入力（感想）'!A$2:A$101,0)))</f>
        <v/>
      </c>
    </row>
    <row r="30" spans="1:1" x14ac:dyDescent="0.15">
      <c r="A30" s="140" t="str">
        <f>IF(ROW('入力（感想）'!C29)&gt;MAX('入力（感想）'!A$2:A$101),"",INDEX('入力（感想）'!C$2:C$101,MATCH(ROW('入力（感想）'!C29),'入力（感想）'!A$2:A$101,0)))</f>
        <v/>
      </c>
    </row>
    <row r="31" spans="1:1" x14ac:dyDescent="0.15">
      <c r="A31" s="140" t="str">
        <f>IF(ROW('入力（感想）'!C30)&gt;MAX('入力（感想）'!A$2:A$101),"",INDEX('入力（感想）'!C$2:C$101,MATCH(ROW('入力（感想）'!C30),'入力（感想）'!A$2:A$101,0)))</f>
        <v/>
      </c>
    </row>
    <row r="32" spans="1:1" x14ac:dyDescent="0.15">
      <c r="A32" s="140" t="str">
        <f>IF(ROW('入力（感想）'!C31)&gt;MAX('入力（感想）'!A$2:A$101),"",INDEX('入力（感想）'!C$2:C$101,MATCH(ROW('入力（感想）'!C31),'入力（感想）'!A$2:A$101,0)))</f>
        <v/>
      </c>
    </row>
    <row r="33" spans="1:1" x14ac:dyDescent="0.15">
      <c r="A33" s="140" t="str">
        <f>IF(ROW('入力（感想）'!C32)&gt;MAX('入力（感想）'!A$2:A$101),"",INDEX('入力（感想）'!C$2:C$101,MATCH(ROW('入力（感想）'!C32),'入力（感想）'!A$2:A$101,0)))</f>
        <v/>
      </c>
    </row>
    <row r="34" spans="1:1" x14ac:dyDescent="0.15">
      <c r="A34" s="140" t="str">
        <f>IF(ROW('入力（感想）'!C33)&gt;MAX('入力（感想）'!A$2:A$101),"",INDEX('入力（感想）'!C$2:C$101,MATCH(ROW('入力（感想）'!C33),'入力（感想）'!A$2:A$101,0)))</f>
        <v/>
      </c>
    </row>
    <row r="35" spans="1:1" x14ac:dyDescent="0.15">
      <c r="A35" s="140" t="str">
        <f>IF(ROW('入力（感想）'!C34)&gt;MAX('入力（感想）'!A$2:A$101),"",INDEX('入力（感想）'!C$2:C$101,MATCH(ROW('入力（感想）'!C34),'入力（感想）'!A$2:A$101,0)))</f>
        <v/>
      </c>
    </row>
    <row r="36" spans="1:1" x14ac:dyDescent="0.15">
      <c r="A36" s="140" t="str">
        <f>IF(ROW('入力（感想）'!C35)&gt;MAX('入力（感想）'!A$2:A$101),"",INDEX('入力（感想）'!C$2:C$101,MATCH(ROW('入力（感想）'!C35),'入力（感想）'!A$2:A$101,0)))</f>
        <v/>
      </c>
    </row>
    <row r="37" spans="1:1" x14ac:dyDescent="0.15">
      <c r="A37" s="140" t="str">
        <f>IF(ROW('入力（感想）'!C36)&gt;MAX('入力（感想）'!A$2:A$101),"",INDEX('入力（感想）'!C$2:C$101,MATCH(ROW('入力（感想）'!C36),'入力（感想）'!A$2:A$101,0)))</f>
        <v/>
      </c>
    </row>
    <row r="38" spans="1:1" x14ac:dyDescent="0.15">
      <c r="A38" s="140" t="str">
        <f>IF(ROW('入力（感想）'!C37)&gt;MAX('入力（感想）'!A$2:A$101),"",INDEX('入力（感想）'!C$2:C$101,MATCH(ROW('入力（感想）'!C37),'入力（感想）'!A$2:A$101,0)))</f>
        <v/>
      </c>
    </row>
    <row r="39" spans="1:1" x14ac:dyDescent="0.15">
      <c r="A39" s="140" t="str">
        <f>IF(ROW('入力（感想）'!C38)&gt;MAX('入力（感想）'!A$2:A$101),"",INDEX('入力（感想）'!C$2:C$101,MATCH(ROW('入力（感想）'!C38),'入力（感想）'!A$2:A$101,0)))</f>
        <v/>
      </c>
    </row>
    <row r="40" spans="1:1" x14ac:dyDescent="0.15">
      <c r="A40" s="140" t="str">
        <f>IF(ROW('入力（感想）'!C39)&gt;MAX('入力（感想）'!A$2:A$101),"",INDEX('入力（感想）'!C$2:C$101,MATCH(ROW('入力（感想）'!C39),'入力（感想）'!A$2:A$101,0)))</f>
        <v/>
      </c>
    </row>
    <row r="41" spans="1:1" x14ac:dyDescent="0.15">
      <c r="A41" s="140" t="str">
        <f>IF(ROW('入力（感想）'!C40)&gt;MAX('入力（感想）'!A$2:A$101),"",INDEX('入力（感想）'!C$2:C$101,MATCH(ROW('入力（感想）'!C40),'入力（感想）'!A$2:A$101,0)))</f>
        <v/>
      </c>
    </row>
    <row r="42" spans="1:1" x14ac:dyDescent="0.15">
      <c r="A42" s="140" t="str">
        <f>IF(ROW('入力（感想）'!C41)&gt;MAX('入力（感想）'!A$2:A$101),"",INDEX('入力（感想）'!C$2:C$101,MATCH(ROW('入力（感想）'!C41),'入力（感想）'!A$2:A$101,0)))</f>
        <v/>
      </c>
    </row>
    <row r="43" spans="1:1" x14ac:dyDescent="0.15">
      <c r="A43" s="140" t="str">
        <f>IF(ROW('入力（感想）'!C42)&gt;MAX('入力（感想）'!A$2:A$101),"",INDEX('入力（感想）'!C$2:C$101,MATCH(ROW('入力（感想）'!C42),'入力（感想）'!A$2:A$101,0)))</f>
        <v/>
      </c>
    </row>
    <row r="44" spans="1:1" x14ac:dyDescent="0.15">
      <c r="A44" s="140" t="str">
        <f>IF(ROW('入力（感想）'!C43)&gt;MAX('入力（感想）'!A$2:A$101),"",INDEX('入力（感想）'!C$2:C$101,MATCH(ROW('入力（感想）'!C43),'入力（感想）'!A$2:A$101,0)))</f>
        <v/>
      </c>
    </row>
    <row r="45" spans="1:1" x14ac:dyDescent="0.15">
      <c r="A45" s="140" t="str">
        <f>IF(ROW('入力（感想）'!C44)&gt;MAX('入力（感想）'!A$2:A$101),"",INDEX('入力（感想）'!C$2:C$101,MATCH(ROW('入力（感想）'!C44),'入力（感想）'!A$2:A$101,0)))</f>
        <v/>
      </c>
    </row>
    <row r="46" spans="1:1" x14ac:dyDescent="0.15">
      <c r="A46" s="140" t="str">
        <f>IF(ROW('入力（感想）'!C45)&gt;MAX('入力（感想）'!A$2:A$101),"",INDEX('入力（感想）'!C$2:C$101,MATCH(ROW('入力（感想）'!C45),'入力（感想）'!A$2:A$101,0)))</f>
        <v/>
      </c>
    </row>
    <row r="47" spans="1:1" x14ac:dyDescent="0.15">
      <c r="A47" s="140" t="str">
        <f>IF(ROW('入力（感想）'!C46)&gt;MAX('入力（感想）'!A$2:A$101),"",INDEX('入力（感想）'!C$2:C$101,MATCH(ROW('入力（感想）'!C46),'入力（感想）'!A$2:A$101,0)))</f>
        <v/>
      </c>
    </row>
    <row r="48" spans="1:1" x14ac:dyDescent="0.15">
      <c r="A48" s="140" t="str">
        <f>IF(ROW('入力（感想）'!C47)&gt;MAX('入力（感想）'!A$2:A$101),"",INDEX('入力（感想）'!C$2:C$101,MATCH(ROW('入力（感想）'!C47),'入力（感想）'!A$2:A$101,0)))</f>
        <v/>
      </c>
    </row>
    <row r="49" spans="1:1" x14ac:dyDescent="0.15">
      <c r="A49" s="140" t="str">
        <f>IF(ROW('入力（感想）'!C48)&gt;MAX('入力（感想）'!A$2:A$101),"",INDEX('入力（感想）'!C$2:C$101,MATCH(ROW('入力（感想）'!C48),'入力（感想）'!A$2:A$101,0)))</f>
        <v/>
      </c>
    </row>
    <row r="50" spans="1:1" x14ac:dyDescent="0.15">
      <c r="A50" s="140" t="str">
        <f>IF(ROW('入力（感想）'!C49)&gt;MAX('入力（感想）'!A$2:A$101),"",INDEX('入力（感想）'!C$2:C$101,MATCH(ROW('入力（感想）'!C49),'入力（感想）'!A$2:A$101,0)))</f>
        <v/>
      </c>
    </row>
    <row r="51" spans="1:1" x14ac:dyDescent="0.15">
      <c r="A51" s="140" t="str">
        <f>IF(ROW('入力（感想）'!C50)&gt;MAX('入力（感想）'!A$2:A$101),"",INDEX('入力（感想）'!C$2:C$101,MATCH(ROW('入力（感想）'!C50),'入力（感想）'!A$2:A$101,0)))</f>
        <v/>
      </c>
    </row>
    <row r="52" spans="1:1" x14ac:dyDescent="0.15">
      <c r="A52" s="140" t="str">
        <f>IF(ROW('入力（感想）'!C51)&gt;MAX('入力（感想）'!A$2:A$101),"",INDEX('入力（感想）'!C$2:C$101,MATCH(ROW('入力（感想）'!C51),'入力（感想）'!A$2:A$101,0)))</f>
        <v/>
      </c>
    </row>
    <row r="53" spans="1:1" x14ac:dyDescent="0.15">
      <c r="A53" s="140" t="str">
        <f>IF(ROW('入力（感想）'!C52)&gt;MAX('入力（感想）'!A$2:A$101),"",INDEX('入力（感想）'!C$2:C$101,MATCH(ROW('入力（感想）'!C52),'入力（感想）'!A$2:A$101,0)))</f>
        <v/>
      </c>
    </row>
    <row r="54" spans="1:1" x14ac:dyDescent="0.15">
      <c r="A54" s="140" t="str">
        <f>IF(ROW('入力（感想）'!C53)&gt;MAX('入力（感想）'!A$2:A$101),"",INDEX('入力（感想）'!C$2:C$101,MATCH(ROW('入力（感想）'!C53),'入力（感想）'!A$2:A$101,0)))</f>
        <v/>
      </c>
    </row>
    <row r="55" spans="1:1" x14ac:dyDescent="0.15">
      <c r="A55" s="140" t="str">
        <f>IF(ROW('入力（感想）'!C54)&gt;MAX('入力（感想）'!A$2:A$101),"",INDEX('入力（感想）'!C$2:C$101,MATCH(ROW('入力（感想）'!C54),'入力（感想）'!A$2:A$101,0)))</f>
        <v/>
      </c>
    </row>
    <row r="56" spans="1:1" x14ac:dyDescent="0.15">
      <c r="A56" s="140" t="str">
        <f>IF(ROW('入力（感想）'!C55)&gt;MAX('入力（感想）'!A$2:A$101),"",INDEX('入力（感想）'!C$2:C$101,MATCH(ROW('入力（感想）'!C55),'入力（感想）'!A$2:A$101,0)))</f>
        <v/>
      </c>
    </row>
    <row r="57" spans="1:1" x14ac:dyDescent="0.15">
      <c r="A57" s="140" t="str">
        <f>IF(ROW('入力（感想）'!C56)&gt;MAX('入力（感想）'!A$2:A$101),"",INDEX('入力（感想）'!C$2:C$101,MATCH(ROW('入力（感想）'!C56),'入力（感想）'!A$2:A$101,0)))</f>
        <v/>
      </c>
    </row>
    <row r="58" spans="1:1" x14ac:dyDescent="0.15">
      <c r="A58" s="140" t="str">
        <f>IF(ROW('入力（感想）'!C57)&gt;MAX('入力（感想）'!A$2:A$101),"",INDEX('入力（感想）'!C$2:C$101,MATCH(ROW('入力（感想）'!C57),'入力（感想）'!A$2:A$101,0)))</f>
        <v/>
      </c>
    </row>
    <row r="59" spans="1:1" x14ac:dyDescent="0.15">
      <c r="A59" s="140" t="str">
        <f>IF(ROW('入力（感想）'!C58)&gt;MAX('入力（感想）'!A$2:A$101),"",INDEX('入力（感想）'!C$2:C$101,MATCH(ROW('入力（感想）'!C58),'入力（感想）'!A$2:A$101,0)))</f>
        <v/>
      </c>
    </row>
    <row r="60" spans="1:1" x14ac:dyDescent="0.15">
      <c r="A60" s="140" t="str">
        <f>IF(ROW('入力（感想）'!C59)&gt;MAX('入力（感想）'!A$2:A$101),"",INDEX('入力（感想）'!C$2:C$101,MATCH(ROW('入力（感想）'!C59),'入力（感想）'!A$2:A$101,0)))</f>
        <v/>
      </c>
    </row>
    <row r="61" spans="1:1" x14ac:dyDescent="0.15">
      <c r="A61" s="140" t="str">
        <f>IF(ROW('入力（感想）'!C60)&gt;MAX('入力（感想）'!A$2:A$101),"",INDEX('入力（感想）'!C$2:C$101,MATCH(ROW('入力（感想）'!C60),'入力（感想）'!A$2:A$101,0)))</f>
        <v/>
      </c>
    </row>
    <row r="62" spans="1:1" x14ac:dyDescent="0.15">
      <c r="A62" s="140" t="str">
        <f>IF(ROW('入力（感想）'!C61)&gt;MAX('入力（感想）'!A$2:A$101),"",INDEX('入力（感想）'!C$2:C$101,MATCH(ROW('入力（感想）'!C61),'入力（感想）'!A$2:A$101,0)))</f>
        <v/>
      </c>
    </row>
    <row r="63" spans="1:1" x14ac:dyDescent="0.15">
      <c r="A63" s="140" t="str">
        <f>IF(ROW('入力（感想）'!C62)&gt;MAX('入力（感想）'!A$2:A$101),"",INDEX('入力（感想）'!C$2:C$101,MATCH(ROW('入力（感想）'!C62),'入力（感想）'!A$2:A$101,0)))</f>
        <v/>
      </c>
    </row>
    <row r="64" spans="1:1" x14ac:dyDescent="0.15">
      <c r="A64" s="140" t="str">
        <f>IF(ROW('入力（感想）'!C63)&gt;MAX('入力（感想）'!A$2:A$101),"",INDEX('入力（感想）'!C$2:C$101,MATCH(ROW('入力（感想）'!C63),'入力（感想）'!A$2:A$101,0)))</f>
        <v/>
      </c>
    </row>
    <row r="65" spans="1:1" x14ac:dyDescent="0.15">
      <c r="A65" s="140" t="str">
        <f>IF(ROW('入力（感想）'!C64)&gt;MAX('入力（感想）'!A$2:A$101),"",INDEX('入力（感想）'!C$2:C$101,MATCH(ROW('入力（感想）'!C64),'入力（感想）'!A$2:A$101,0)))</f>
        <v/>
      </c>
    </row>
    <row r="66" spans="1:1" x14ac:dyDescent="0.15">
      <c r="A66" s="140" t="str">
        <f>IF(ROW('入力（感想）'!C65)&gt;MAX('入力（感想）'!A$2:A$101),"",INDEX('入力（感想）'!C$2:C$101,MATCH(ROW('入力（感想）'!C65),'入力（感想）'!A$2:A$101,0)))</f>
        <v/>
      </c>
    </row>
    <row r="67" spans="1:1" x14ac:dyDescent="0.15">
      <c r="A67" s="140" t="str">
        <f>IF(ROW('入力（感想）'!C66)&gt;MAX('入力（感想）'!A$2:A$101),"",INDEX('入力（感想）'!C$2:C$101,MATCH(ROW('入力（感想）'!C66),'入力（感想）'!A$2:A$101,0)))</f>
        <v/>
      </c>
    </row>
    <row r="68" spans="1:1" x14ac:dyDescent="0.15">
      <c r="A68" s="140" t="str">
        <f>IF(ROW('入力（感想）'!C67)&gt;MAX('入力（感想）'!A$2:A$101),"",INDEX('入力（感想）'!C$2:C$101,MATCH(ROW('入力（感想）'!C67),'入力（感想）'!A$2:A$101,0)))</f>
        <v/>
      </c>
    </row>
    <row r="69" spans="1:1" x14ac:dyDescent="0.15">
      <c r="A69" s="140" t="str">
        <f>IF(ROW('入力（感想）'!C68)&gt;MAX('入力（感想）'!A$2:A$101),"",INDEX('入力（感想）'!C$2:C$101,MATCH(ROW('入力（感想）'!C68),'入力（感想）'!A$2:A$101,0)))</f>
        <v/>
      </c>
    </row>
    <row r="70" spans="1:1" x14ac:dyDescent="0.15">
      <c r="A70" s="140" t="str">
        <f>IF(ROW('入力（感想）'!C69)&gt;MAX('入力（感想）'!A$2:A$101),"",INDEX('入力（感想）'!C$2:C$101,MATCH(ROW('入力（感想）'!C69),'入力（感想）'!A$2:A$101,0)))</f>
        <v/>
      </c>
    </row>
    <row r="71" spans="1:1" x14ac:dyDescent="0.15">
      <c r="A71" s="140" t="str">
        <f>IF(ROW('入力（感想）'!C70)&gt;MAX('入力（感想）'!A$2:A$101),"",INDEX('入力（感想）'!C$2:C$101,MATCH(ROW('入力（感想）'!C70),'入力（感想）'!A$2:A$101,0)))</f>
        <v/>
      </c>
    </row>
    <row r="72" spans="1:1" x14ac:dyDescent="0.15">
      <c r="A72" s="140" t="str">
        <f>IF(ROW('入力（感想）'!C71)&gt;MAX('入力（感想）'!A$2:A$101),"",INDEX('入力（感想）'!C$2:C$101,MATCH(ROW('入力（感想）'!C71),'入力（感想）'!A$2:A$101,0)))</f>
        <v/>
      </c>
    </row>
    <row r="73" spans="1:1" x14ac:dyDescent="0.15">
      <c r="A73" s="140" t="str">
        <f>IF(ROW('入力（感想）'!C72)&gt;MAX('入力（感想）'!A$2:A$101),"",INDEX('入力（感想）'!C$2:C$101,MATCH(ROW('入力（感想）'!C72),'入力（感想）'!A$2:A$101,0)))</f>
        <v/>
      </c>
    </row>
    <row r="74" spans="1:1" x14ac:dyDescent="0.15">
      <c r="A74" s="140" t="str">
        <f>IF(ROW('入力（感想）'!C73)&gt;MAX('入力（感想）'!A$2:A$101),"",INDEX('入力（感想）'!C$2:C$101,MATCH(ROW('入力（感想）'!C73),'入力（感想）'!A$2:A$101,0)))</f>
        <v/>
      </c>
    </row>
    <row r="75" spans="1:1" x14ac:dyDescent="0.15">
      <c r="A75" s="140" t="str">
        <f>IF(ROW('入力（感想）'!C74)&gt;MAX('入力（感想）'!A$2:A$101),"",INDEX('入力（感想）'!C$2:C$101,MATCH(ROW('入力（感想）'!C74),'入力（感想）'!A$2:A$101,0)))</f>
        <v/>
      </c>
    </row>
    <row r="76" spans="1:1" x14ac:dyDescent="0.15">
      <c r="A76" s="140" t="str">
        <f>IF(ROW('入力（感想）'!C75)&gt;MAX('入力（感想）'!A$2:A$101),"",INDEX('入力（感想）'!C$2:C$101,MATCH(ROW('入力（感想）'!C75),'入力（感想）'!A$2:A$101,0)))</f>
        <v/>
      </c>
    </row>
    <row r="77" spans="1:1" x14ac:dyDescent="0.15">
      <c r="A77" s="140" t="str">
        <f>IF(ROW('入力（感想）'!C76)&gt;MAX('入力（感想）'!A$2:A$101),"",INDEX('入力（感想）'!C$2:C$101,MATCH(ROW('入力（感想）'!C76),'入力（感想）'!A$2:A$101,0)))</f>
        <v/>
      </c>
    </row>
    <row r="78" spans="1:1" x14ac:dyDescent="0.15">
      <c r="A78" s="140" t="str">
        <f>IF(ROW('入力（感想）'!C77)&gt;MAX('入力（感想）'!A$2:A$101),"",INDEX('入力（感想）'!C$2:C$101,MATCH(ROW('入力（感想）'!C77),'入力（感想）'!A$2:A$101,0)))</f>
        <v/>
      </c>
    </row>
    <row r="79" spans="1:1" x14ac:dyDescent="0.15">
      <c r="A79" s="140" t="str">
        <f>IF(ROW('入力（感想）'!C78)&gt;MAX('入力（感想）'!A$2:A$101),"",INDEX('入力（感想）'!C$2:C$101,MATCH(ROW('入力（感想）'!C78),'入力（感想）'!A$2:A$101,0)))</f>
        <v/>
      </c>
    </row>
    <row r="80" spans="1:1" x14ac:dyDescent="0.15">
      <c r="A80" s="140" t="str">
        <f>IF(ROW('入力（感想）'!C79)&gt;MAX('入力（感想）'!A$2:A$101),"",INDEX('入力（感想）'!C$2:C$101,MATCH(ROW('入力（感想）'!C79),'入力（感想）'!A$2:A$101,0)))</f>
        <v/>
      </c>
    </row>
    <row r="81" spans="1:1" x14ac:dyDescent="0.15">
      <c r="A81" s="140" t="str">
        <f>IF(ROW('入力（感想）'!C80)&gt;MAX('入力（感想）'!A$2:A$101),"",INDEX('入力（感想）'!C$2:C$101,MATCH(ROW('入力（感想）'!C80),'入力（感想）'!A$2:A$101,0)))</f>
        <v/>
      </c>
    </row>
    <row r="82" spans="1:1" x14ac:dyDescent="0.15">
      <c r="A82" s="140" t="str">
        <f>IF(ROW('入力（感想）'!C81)&gt;MAX('入力（感想）'!A$2:A$101),"",INDEX('入力（感想）'!C$2:C$101,MATCH(ROW('入力（感想）'!C81),'入力（感想）'!A$2:A$101,0)))</f>
        <v/>
      </c>
    </row>
    <row r="83" spans="1:1" x14ac:dyDescent="0.15">
      <c r="A83" s="140" t="str">
        <f>IF(ROW('入力（感想）'!C82)&gt;MAX('入力（感想）'!A$2:A$101),"",INDEX('入力（感想）'!C$2:C$101,MATCH(ROW('入力（感想）'!C82),'入力（感想）'!A$2:A$101,0)))</f>
        <v/>
      </c>
    </row>
    <row r="84" spans="1:1" x14ac:dyDescent="0.15">
      <c r="A84" s="140" t="str">
        <f>IF(ROW('入力（感想）'!C83)&gt;MAX('入力（感想）'!A$2:A$101),"",INDEX('入力（感想）'!C$2:C$101,MATCH(ROW('入力（感想）'!C83),'入力（感想）'!A$2:A$101,0)))</f>
        <v/>
      </c>
    </row>
    <row r="85" spans="1:1" x14ac:dyDescent="0.15">
      <c r="A85" s="140" t="str">
        <f>IF(ROW('入力（感想）'!C84)&gt;MAX('入力（感想）'!A$2:A$101),"",INDEX('入力（感想）'!C$2:C$101,MATCH(ROW('入力（感想）'!C84),'入力（感想）'!A$2:A$101,0)))</f>
        <v/>
      </c>
    </row>
    <row r="86" spans="1:1" x14ac:dyDescent="0.15">
      <c r="A86" s="140" t="str">
        <f>IF(ROW('入力（感想）'!C85)&gt;MAX('入力（感想）'!A$2:A$101),"",INDEX('入力（感想）'!C$2:C$101,MATCH(ROW('入力（感想）'!C85),'入力（感想）'!A$2:A$101,0)))</f>
        <v/>
      </c>
    </row>
    <row r="87" spans="1:1" x14ac:dyDescent="0.15">
      <c r="A87" s="140" t="str">
        <f>IF(ROW('入力（感想）'!C86)&gt;MAX('入力（感想）'!A$2:A$101),"",INDEX('入力（感想）'!C$2:C$101,MATCH(ROW('入力（感想）'!C86),'入力（感想）'!A$2:A$101,0)))</f>
        <v/>
      </c>
    </row>
    <row r="88" spans="1:1" x14ac:dyDescent="0.15">
      <c r="A88" s="140" t="str">
        <f>IF(ROW('入力（感想）'!C87)&gt;MAX('入力（感想）'!A$2:A$101),"",INDEX('入力（感想）'!C$2:C$101,MATCH(ROW('入力（感想）'!C87),'入力（感想）'!A$2:A$101,0)))</f>
        <v/>
      </c>
    </row>
    <row r="89" spans="1:1" x14ac:dyDescent="0.15">
      <c r="A89" s="140" t="str">
        <f>IF(ROW('入力（感想）'!C88)&gt;MAX('入力（感想）'!A$2:A$101),"",INDEX('入力（感想）'!C$2:C$101,MATCH(ROW('入力（感想）'!C88),'入力（感想）'!A$2:A$101,0)))</f>
        <v/>
      </c>
    </row>
    <row r="90" spans="1:1" x14ac:dyDescent="0.15">
      <c r="A90" s="140" t="str">
        <f>IF(ROW('入力（感想）'!C89)&gt;MAX('入力（感想）'!A$2:A$101),"",INDEX('入力（感想）'!C$2:C$101,MATCH(ROW('入力（感想）'!C89),'入力（感想）'!A$2:A$101,0)))</f>
        <v/>
      </c>
    </row>
    <row r="91" spans="1:1" x14ac:dyDescent="0.15">
      <c r="A91" s="140" t="str">
        <f>IF(ROW('入力（感想）'!C90)&gt;MAX('入力（感想）'!A$2:A$101),"",INDEX('入力（感想）'!C$2:C$101,MATCH(ROW('入力（感想）'!C90),'入力（感想）'!A$2:A$101,0)))</f>
        <v/>
      </c>
    </row>
    <row r="92" spans="1:1" x14ac:dyDescent="0.15">
      <c r="A92" s="140" t="str">
        <f>IF(ROW('入力（感想）'!C91)&gt;MAX('入力（感想）'!A$2:A$101),"",INDEX('入力（感想）'!C$2:C$101,MATCH(ROW('入力（感想）'!C91),'入力（感想）'!A$2:A$101,0)))</f>
        <v/>
      </c>
    </row>
    <row r="93" spans="1:1" x14ac:dyDescent="0.15">
      <c r="A93" s="140" t="str">
        <f>IF(ROW('入力（感想）'!C92)&gt;MAX('入力（感想）'!A$2:A$101),"",INDEX('入力（感想）'!C$2:C$101,MATCH(ROW('入力（感想）'!C92),'入力（感想）'!A$2:A$101,0)))</f>
        <v/>
      </c>
    </row>
    <row r="94" spans="1:1" x14ac:dyDescent="0.15">
      <c r="A94" s="140" t="str">
        <f>IF(ROW('入力（感想）'!C93)&gt;MAX('入力（感想）'!A$2:A$101),"",INDEX('入力（感想）'!C$2:C$101,MATCH(ROW('入力（感想）'!C93),'入力（感想）'!A$2:A$101,0)))</f>
        <v/>
      </c>
    </row>
    <row r="95" spans="1:1" x14ac:dyDescent="0.15">
      <c r="A95" s="140" t="str">
        <f>IF(ROW('入力（感想）'!C94)&gt;MAX('入力（感想）'!A$2:A$101),"",INDEX('入力（感想）'!C$2:C$101,MATCH(ROW('入力（感想）'!C94),'入力（感想）'!A$2:A$101,0)))</f>
        <v/>
      </c>
    </row>
    <row r="96" spans="1:1" x14ac:dyDescent="0.15">
      <c r="A96" s="140" t="str">
        <f>IF(ROW('入力（感想）'!C95)&gt;MAX('入力（感想）'!A$2:A$101),"",INDEX('入力（感想）'!C$2:C$101,MATCH(ROW('入力（感想）'!C95),'入力（感想）'!A$2:A$101,0)))</f>
        <v/>
      </c>
    </row>
    <row r="97" spans="1:1" x14ac:dyDescent="0.15">
      <c r="A97" s="140" t="str">
        <f>IF(ROW('入力（感想）'!C96)&gt;MAX('入力（感想）'!A$2:A$101),"",INDEX('入力（感想）'!C$2:C$101,MATCH(ROW('入力（感想）'!C96),'入力（感想）'!A$2:A$101,0)))</f>
        <v/>
      </c>
    </row>
    <row r="98" spans="1:1" x14ac:dyDescent="0.15">
      <c r="A98" s="140" t="str">
        <f>IF(ROW('入力（感想）'!C97)&gt;MAX('入力（感想）'!A$2:A$101),"",INDEX('入力（感想）'!C$2:C$101,MATCH(ROW('入力（感想）'!C97),'入力（感想）'!A$2:A$101,0)))</f>
        <v/>
      </c>
    </row>
    <row r="99" spans="1:1" x14ac:dyDescent="0.15">
      <c r="A99" s="140" t="str">
        <f>IF(ROW('入力（感想）'!C98)&gt;MAX('入力（感想）'!A$2:A$101),"",INDEX('入力（感想）'!C$2:C$101,MATCH(ROW('入力（感想）'!C98),'入力（感想）'!A$2:A$101,0)))</f>
        <v/>
      </c>
    </row>
    <row r="100" spans="1:1" x14ac:dyDescent="0.15">
      <c r="A100" s="140" t="str">
        <f>IF(ROW('入力（感想）'!C99)&gt;MAX('入力（感想）'!A$2:A$101),"",INDEX('入力（感想）'!C$2:C$101,MATCH(ROW('入力（感想）'!C99),'入力（感想）'!A$2:A$101,0)))</f>
        <v/>
      </c>
    </row>
    <row r="101" spans="1:1" x14ac:dyDescent="0.15">
      <c r="A101" s="140" t="str">
        <f>IF(ROW('入力（感想）'!C100)&gt;MAX('入力（感想）'!A$2:A$101),"",INDEX('入力（感想）'!C$2:C$101,MATCH(ROW('入力（感想）'!C100),'入力（感想）'!A$2:A$101,0)))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使い方</vt:lpstr>
      <vt:lpstr>入力（事前事後）</vt:lpstr>
      <vt:lpstr>入力（理解度など）</vt:lpstr>
      <vt:lpstr>入力（感想）</vt:lpstr>
      <vt:lpstr>結果（編集禁止）</vt:lpstr>
      <vt:lpstr>理解度など（編集禁止）</vt:lpstr>
      <vt:lpstr>感想（編集禁止）</vt:lpstr>
      <vt:lpstr>'結果（編集禁止）'!Print_Area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2019-02-14T00:42:13Z</cp:lastPrinted>
  <dcterms:created xsi:type="dcterms:W3CDTF">2011-11-01T01:57:17Z</dcterms:created>
  <dcterms:modified xsi:type="dcterms:W3CDTF">2021-01-13T04:11:52Z</dcterms:modified>
</cp:coreProperties>
</file>